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5-26\"/>
    </mc:Choice>
  </mc:AlternateContent>
  <xr:revisionPtr revIDLastSave="0" documentId="13_ncr:1_{8E88C75F-CCB3-4BCB-A3CF-B2D8F19BA25A}" xr6:coauthVersionLast="47" xr6:coauthVersionMax="47" xr10:uidLastSave="{00000000-0000-0000-0000-000000000000}"/>
  <bookViews>
    <workbookView xWindow="-120" yWindow="-120" windowWidth="29040" windowHeight="15840" firstSheet="25" xr2:uid="{00000000-000D-0000-FFFF-FFFF00000000}"/>
  </bookViews>
  <sheets>
    <sheet name="Summary" sheetId="1" r:id="rId1"/>
    <sheet name="BUF" sheetId="2" r:id="rId2"/>
    <sheet name="NMA" sheetId="40" r:id="rId3"/>
    <sheet name="DC10" sheetId="3" r:id="rId4"/>
    <sheet name="DC12" sheetId="4" r:id="rId5"/>
    <sheet name="DC13" sheetId="5" r:id="rId6"/>
    <sheet name="DC14" sheetId="6" r:id="rId7"/>
    <sheet name="DC15" sheetId="7" r:id="rId8"/>
    <sheet name="DC44" sheetId="8" r:id="rId9"/>
    <sheet name="EC101" sheetId="9" r:id="rId10"/>
    <sheet name="EC102" sheetId="10" r:id="rId11"/>
    <sheet name="EC104" sheetId="11" r:id="rId12"/>
    <sheet name="EC105" sheetId="12" r:id="rId13"/>
    <sheet name="EC106" sheetId="13" r:id="rId14"/>
    <sheet name="EC108" sheetId="14" r:id="rId15"/>
    <sheet name="EC109" sheetId="15" r:id="rId16"/>
    <sheet name="EC121" sheetId="16" r:id="rId17"/>
    <sheet name="EC122" sheetId="17" r:id="rId18"/>
    <sheet name="EC123" sheetId="18" r:id="rId19"/>
    <sheet name="EC124" sheetId="19" r:id="rId20"/>
    <sheet name="EC126" sheetId="20" r:id="rId21"/>
    <sheet name="EC129" sheetId="21" r:id="rId22"/>
    <sheet name="EC131" sheetId="22" r:id="rId23"/>
    <sheet name="EC135" sheetId="23" r:id="rId24"/>
    <sheet name="EC136" sheetId="24" r:id="rId25"/>
    <sheet name="EC137" sheetId="25" r:id="rId26"/>
    <sheet name="EC138" sheetId="26" r:id="rId27"/>
    <sheet name="EC139" sheetId="27" r:id="rId28"/>
    <sheet name="EC141" sheetId="28" r:id="rId29"/>
    <sheet name="EC142" sheetId="29" r:id="rId30"/>
    <sheet name="EC145" sheetId="30" r:id="rId31"/>
    <sheet name="EC153" sheetId="31" r:id="rId32"/>
    <sheet name="EC154" sheetId="32" r:id="rId33"/>
    <sheet name="EC155" sheetId="33" r:id="rId34"/>
    <sheet name="EC156" sheetId="34" r:id="rId35"/>
    <sheet name="EC157" sheetId="35" r:id="rId36"/>
    <sheet name="EC441" sheetId="36" r:id="rId37"/>
    <sheet name="EC442" sheetId="37" r:id="rId38"/>
    <sheet name="EC443" sheetId="38" r:id="rId39"/>
    <sheet name="EC444" sheetId="39" r:id="rId40"/>
  </sheets>
  <definedNames>
    <definedName name="_xlnm.Print_Area" localSheetId="1">BUF!$A$1:$H$181</definedName>
    <definedName name="_xlnm.Print_Area" localSheetId="3">'DC10'!$A$1:$H$181</definedName>
    <definedName name="_xlnm.Print_Area" localSheetId="4">'DC12'!$A$1:$H$181</definedName>
    <definedName name="_xlnm.Print_Area" localSheetId="5">'DC13'!$A$1:$H$181</definedName>
    <definedName name="_xlnm.Print_Area" localSheetId="6">'DC14'!$A$1:$H$181</definedName>
    <definedName name="_xlnm.Print_Area" localSheetId="7">'DC15'!$A$1:$H$181</definedName>
    <definedName name="_xlnm.Print_Area" localSheetId="8">'DC44'!$A$1:$H$181</definedName>
    <definedName name="_xlnm.Print_Area" localSheetId="9">'EC101'!$A$1:$H$181</definedName>
    <definedName name="_xlnm.Print_Area" localSheetId="10">'EC102'!$A$1:$H$181</definedName>
    <definedName name="_xlnm.Print_Area" localSheetId="11">'EC104'!$A$1:$H$181</definedName>
    <definedName name="_xlnm.Print_Area" localSheetId="12">'EC105'!$A$1:$H$181</definedName>
    <definedName name="_xlnm.Print_Area" localSheetId="13">'EC106'!$A$1:$H$181</definedName>
    <definedName name="_xlnm.Print_Area" localSheetId="14">'EC108'!$A$1:$H$181</definedName>
    <definedName name="_xlnm.Print_Area" localSheetId="15">'EC109'!$A$1:$H$181</definedName>
    <definedName name="_xlnm.Print_Area" localSheetId="16">'EC121'!$A$1:$H$181</definedName>
    <definedName name="_xlnm.Print_Area" localSheetId="17">'EC122'!$A$1:$H$181</definedName>
    <definedName name="_xlnm.Print_Area" localSheetId="18">'EC123'!$A$1:$H$181</definedName>
    <definedName name="_xlnm.Print_Area" localSheetId="19">'EC124'!$A$1:$H$181</definedName>
    <definedName name="_xlnm.Print_Area" localSheetId="20">'EC126'!$A$1:$H$181</definedName>
    <definedName name="_xlnm.Print_Area" localSheetId="21">'EC129'!$A$1:$H$181</definedName>
    <definedName name="_xlnm.Print_Area" localSheetId="22">'EC131'!$A$1:$H$181</definedName>
    <definedName name="_xlnm.Print_Area" localSheetId="23">'EC135'!$A$1:$H$181</definedName>
    <definedName name="_xlnm.Print_Area" localSheetId="24">'EC136'!$A$1:$H$181</definedName>
    <definedName name="_xlnm.Print_Area" localSheetId="25">'EC137'!$A$1:$H$181</definedName>
    <definedName name="_xlnm.Print_Area" localSheetId="26">'EC138'!$A$1:$H$181</definedName>
    <definedName name="_xlnm.Print_Area" localSheetId="27">'EC139'!$A$1:$H$181</definedName>
    <definedName name="_xlnm.Print_Area" localSheetId="28">'EC141'!$A$1:$H$181</definedName>
    <definedName name="_xlnm.Print_Area" localSheetId="29">'EC142'!$A$1:$H$181</definedName>
    <definedName name="_xlnm.Print_Area" localSheetId="30">'EC145'!$A$1:$H$181</definedName>
    <definedName name="_xlnm.Print_Area" localSheetId="31">'EC153'!$A$1:$H$181</definedName>
    <definedName name="_xlnm.Print_Area" localSheetId="32">'EC154'!$A$1:$H$181</definedName>
    <definedName name="_xlnm.Print_Area" localSheetId="33">'EC155'!$A$1:$H$181</definedName>
    <definedName name="_xlnm.Print_Area" localSheetId="34">'EC156'!$A$1:$H$181</definedName>
    <definedName name="_xlnm.Print_Area" localSheetId="35">'EC157'!$A$1:$H$181</definedName>
    <definedName name="_xlnm.Print_Area" localSheetId="36">'EC441'!$A$1:$H$181</definedName>
    <definedName name="_xlnm.Print_Area" localSheetId="37">'EC442'!$A$1:$H$181</definedName>
    <definedName name="_xlnm.Print_Area" localSheetId="38">'EC443'!$A$1:$H$181</definedName>
    <definedName name="_xlnm.Print_Area" localSheetId="39">'EC444'!$A$1:$H$181</definedName>
    <definedName name="_xlnm.Print_Area" localSheetId="2">NMA!$A$1:$H$181</definedName>
    <definedName name="_xlnm.Print_Area" localSheetId="0">Summary!$A$1:$H$181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2" l="1"/>
  <c r="H64" i="2"/>
  <c r="G64" i="40"/>
  <c r="H64" i="40"/>
  <c r="G64" i="3"/>
  <c r="H64" i="3"/>
  <c r="G64" i="4"/>
  <c r="H64" i="4"/>
  <c r="G64" i="5"/>
  <c r="H64" i="5"/>
  <c r="G64" i="6"/>
  <c r="H64" i="6"/>
  <c r="G64" i="7"/>
  <c r="H64" i="7"/>
  <c r="G64" i="8"/>
  <c r="H64" i="8"/>
  <c r="G64" i="9"/>
  <c r="H64" i="9"/>
  <c r="G64" i="10"/>
  <c r="H64" i="10"/>
  <c r="G64" i="11"/>
  <c r="H64" i="11"/>
  <c r="G64" i="12"/>
  <c r="H64" i="12"/>
  <c r="G64" i="13"/>
  <c r="H64" i="13"/>
  <c r="G64" i="14"/>
  <c r="H64" i="14"/>
  <c r="G64" i="15"/>
  <c r="H64" i="15"/>
  <c r="G64" i="16"/>
  <c r="H64" i="16"/>
  <c r="G64" i="17"/>
  <c r="H64" i="17"/>
  <c r="G64" i="18"/>
  <c r="H64" i="18"/>
  <c r="G64" i="19"/>
  <c r="H64" i="19"/>
  <c r="G64" i="20"/>
  <c r="H64" i="20"/>
  <c r="G64" i="21"/>
  <c r="H64" i="21"/>
  <c r="G64" i="22"/>
  <c r="H64" i="22"/>
  <c r="G64" i="23"/>
  <c r="H64" i="23"/>
  <c r="G64" i="24"/>
  <c r="H64" i="24"/>
  <c r="G64" i="25"/>
  <c r="H64" i="25"/>
  <c r="G64" i="26"/>
  <c r="H64" i="26"/>
  <c r="G64" i="27"/>
  <c r="H64" i="27"/>
  <c r="G64" i="28"/>
  <c r="H64" i="28"/>
  <c r="G64" i="29"/>
  <c r="H64" i="29"/>
  <c r="G64" i="30"/>
  <c r="H64" i="30"/>
  <c r="G64" i="31"/>
  <c r="H64" i="31"/>
  <c r="G64" i="32"/>
  <c r="H64" i="32"/>
  <c r="G64" i="33"/>
  <c r="H64" i="33"/>
  <c r="G64" i="34"/>
  <c r="H64" i="34"/>
  <c r="G64" i="35"/>
  <c r="H64" i="35"/>
  <c r="G64" i="36"/>
  <c r="H64" i="36"/>
  <c r="G64" i="37"/>
  <c r="H64" i="37"/>
  <c r="G64" i="38"/>
  <c r="H64" i="38"/>
  <c r="G64" i="39"/>
  <c r="H64" i="39"/>
  <c r="G64" i="1"/>
  <c r="H64" i="1"/>
  <c r="F64" i="2"/>
  <c r="F64" i="40"/>
  <c r="F64" i="3"/>
  <c r="F64" i="4"/>
  <c r="F64" i="5"/>
  <c r="F64" i="6"/>
  <c r="F64" i="7"/>
  <c r="F64" i="8"/>
  <c r="F64" i="9"/>
  <c r="F64" i="10"/>
  <c r="F64" i="11"/>
  <c r="F64" i="12"/>
  <c r="F64" i="13"/>
  <c r="F64" i="14"/>
  <c r="F64" i="15"/>
  <c r="F64" i="16"/>
  <c r="F64" i="17"/>
  <c r="F64" i="18"/>
  <c r="F64" i="19"/>
  <c r="F64" i="20"/>
  <c r="F64" i="21"/>
  <c r="F64" i="22"/>
  <c r="F64" i="23"/>
  <c r="F64" i="24"/>
  <c r="F64" i="25"/>
  <c r="F64" i="26"/>
  <c r="F64" i="27"/>
  <c r="F64" i="28"/>
  <c r="F64" i="29"/>
  <c r="F64" i="30"/>
  <c r="F64" i="31"/>
  <c r="F64" i="32"/>
  <c r="F64" i="33"/>
  <c r="F64" i="34"/>
  <c r="F64" i="35"/>
  <c r="F64" i="36"/>
  <c r="F64" i="37"/>
  <c r="F64" i="38"/>
  <c r="F64" i="39"/>
  <c r="F64" i="1"/>
  <c r="F52" i="1"/>
  <c r="F60" i="3"/>
  <c r="F60" i="4"/>
  <c r="F60" i="5"/>
  <c r="F60" i="6"/>
  <c r="F60" i="7"/>
  <c r="F60" i="8"/>
  <c r="F60" i="9"/>
  <c r="F60" i="10"/>
  <c r="F60" i="11"/>
  <c r="F60" i="12"/>
  <c r="F60" i="13"/>
  <c r="F60" i="14"/>
  <c r="F60" i="15"/>
  <c r="F60" i="16"/>
  <c r="F60" i="17"/>
  <c r="F60" i="18"/>
  <c r="F60" i="19"/>
  <c r="F60" i="20"/>
  <c r="F60" i="21"/>
  <c r="F60" i="22"/>
  <c r="F60" i="23"/>
  <c r="F60" i="24"/>
  <c r="F60" i="25"/>
  <c r="F60" i="26"/>
  <c r="F60" i="27"/>
  <c r="F60" i="28"/>
  <c r="F60" i="29"/>
  <c r="F60" i="30"/>
  <c r="F60" i="31"/>
  <c r="F60" i="32"/>
  <c r="F60" i="33"/>
  <c r="F60" i="34"/>
  <c r="F60" i="35"/>
  <c r="F60" i="36"/>
  <c r="F60" i="37"/>
  <c r="F60" i="38"/>
  <c r="F60" i="39"/>
  <c r="F60" i="40"/>
  <c r="F52" i="3"/>
  <c r="F52" i="4"/>
  <c r="F52" i="5"/>
  <c r="F52" i="6"/>
  <c r="F52" i="7"/>
  <c r="F52" i="8"/>
  <c r="F52" i="9"/>
  <c r="F52" i="10"/>
  <c r="F52" i="11"/>
  <c r="F52" i="12"/>
  <c r="F52" i="13"/>
  <c r="F52" i="14"/>
  <c r="F52" i="15"/>
  <c r="F52" i="16"/>
  <c r="F52" i="17"/>
  <c r="F52" i="18"/>
  <c r="F52" i="19"/>
  <c r="F52" i="20"/>
  <c r="F52" i="21"/>
  <c r="F52" i="22"/>
  <c r="F52" i="23"/>
  <c r="F52" i="24"/>
  <c r="F52" i="25"/>
  <c r="F52" i="26"/>
  <c r="F52" i="27"/>
  <c r="F52" i="28"/>
  <c r="F52" i="29"/>
  <c r="F52" i="30"/>
  <c r="F52" i="31"/>
  <c r="F52" i="32"/>
  <c r="F52" i="33"/>
  <c r="F52" i="34"/>
  <c r="F52" i="35"/>
  <c r="F52" i="36"/>
  <c r="F52" i="37"/>
  <c r="F52" i="38"/>
  <c r="F52" i="39"/>
  <c r="F52" i="40"/>
  <c r="G49" i="3"/>
  <c r="G49" i="4"/>
  <c r="G49" i="5"/>
  <c r="G49" i="6"/>
  <c r="G49" i="7"/>
  <c r="G49" i="8"/>
  <c r="G49" i="9"/>
  <c r="G49" i="10"/>
  <c r="G49" i="11"/>
  <c r="G49" i="12"/>
  <c r="G49" i="13"/>
  <c r="G49" i="14"/>
  <c r="G49" i="15"/>
  <c r="G49" i="16"/>
  <c r="G49" i="17"/>
  <c r="G49" i="18"/>
  <c r="G49" i="19"/>
  <c r="G49" i="20"/>
  <c r="G49" i="21"/>
  <c r="G49" i="22"/>
  <c r="G49" i="23"/>
  <c r="G49" i="24"/>
  <c r="G49" i="25"/>
  <c r="G49" i="26"/>
  <c r="G49" i="27"/>
  <c r="G49" i="28"/>
  <c r="G49" i="29"/>
  <c r="G49" i="30"/>
  <c r="G49" i="31"/>
  <c r="G49" i="32"/>
  <c r="G49" i="33"/>
  <c r="G49" i="34"/>
  <c r="G49" i="35"/>
  <c r="G49" i="36"/>
  <c r="G49" i="37"/>
  <c r="G49" i="38"/>
  <c r="G49" i="39"/>
  <c r="G49" i="40"/>
  <c r="F49" i="3"/>
  <c r="F49" i="4"/>
  <c r="F49" i="5"/>
  <c r="F49" i="6"/>
  <c r="F49" i="7"/>
  <c r="F49" i="8"/>
  <c r="F49" i="9"/>
  <c r="F49" i="10"/>
  <c r="F49" i="11"/>
  <c r="F49" i="12"/>
  <c r="F49" i="13"/>
  <c r="F49" i="14"/>
  <c r="F49" i="15"/>
  <c r="F49" i="16"/>
  <c r="F49" i="17"/>
  <c r="F49" i="18"/>
  <c r="F49" i="19"/>
  <c r="F49" i="20"/>
  <c r="F49" i="21"/>
  <c r="F49" i="22"/>
  <c r="F49" i="23"/>
  <c r="F49" i="24"/>
  <c r="F49" i="25"/>
  <c r="F49" i="26"/>
  <c r="F49" i="27"/>
  <c r="F49" i="28"/>
  <c r="F49" i="29"/>
  <c r="F49" i="30"/>
  <c r="F49" i="31"/>
  <c r="F49" i="32"/>
  <c r="F49" i="33"/>
  <c r="F49" i="34"/>
  <c r="F49" i="35"/>
  <c r="F49" i="36"/>
  <c r="F49" i="37"/>
  <c r="F49" i="38"/>
  <c r="F49" i="39"/>
  <c r="F49" i="40"/>
  <c r="F60" i="1"/>
  <c r="G49" i="1"/>
  <c r="H49" i="1"/>
  <c r="F49" i="1"/>
  <c r="F49" i="2"/>
  <c r="H71" i="2"/>
  <c r="G71" i="2"/>
  <c r="F71" i="2"/>
  <c r="H68" i="2"/>
  <c r="G68" i="2"/>
  <c r="F68" i="2"/>
  <c r="H60" i="2"/>
  <c r="G60" i="2"/>
  <c r="F60" i="2"/>
  <c r="H52" i="2"/>
  <c r="G52" i="2"/>
  <c r="F52" i="2"/>
  <c r="H49" i="2"/>
  <c r="G49" i="2"/>
  <c r="H71" i="40"/>
  <c r="G71" i="40"/>
  <c r="F71" i="40"/>
  <c r="H68" i="40"/>
  <c r="G68" i="40"/>
  <c r="F68" i="40"/>
  <c r="H60" i="40"/>
  <c r="G60" i="40"/>
  <c r="H52" i="40"/>
  <c r="G52" i="40"/>
  <c r="H49" i="40"/>
  <c r="H71" i="3"/>
  <c r="G71" i="3"/>
  <c r="F71" i="3"/>
  <c r="H68" i="3"/>
  <c r="G68" i="3"/>
  <c r="F68" i="3"/>
  <c r="H60" i="3"/>
  <c r="G60" i="3"/>
  <c r="H52" i="3"/>
  <c r="G52" i="3"/>
  <c r="H49" i="3"/>
  <c r="H71" i="4"/>
  <c r="G71" i="4"/>
  <c r="F71" i="4"/>
  <c r="H68" i="4"/>
  <c r="G68" i="4"/>
  <c r="F68" i="4"/>
  <c r="H60" i="4"/>
  <c r="G60" i="4"/>
  <c r="H52" i="4"/>
  <c r="G52" i="4"/>
  <c r="H49" i="4"/>
  <c r="H71" i="5"/>
  <c r="G71" i="5"/>
  <c r="F71" i="5"/>
  <c r="H68" i="5"/>
  <c r="G68" i="5"/>
  <c r="F68" i="5"/>
  <c r="H60" i="5"/>
  <c r="G60" i="5"/>
  <c r="H52" i="5"/>
  <c r="G52" i="5"/>
  <c r="H49" i="5"/>
  <c r="H71" i="6"/>
  <c r="G71" i="6"/>
  <c r="F71" i="6"/>
  <c r="H68" i="6"/>
  <c r="G68" i="6"/>
  <c r="F68" i="6"/>
  <c r="H60" i="6"/>
  <c r="G60" i="6"/>
  <c r="H52" i="6"/>
  <c r="G52" i="6"/>
  <c r="H49" i="6"/>
  <c r="H71" i="7"/>
  <c r="G71" i="7"/>
  <c r="F71" i="7"/>
  <c r="H68" i="7"/>
  <c r="G68" i="7"/>
  <c r="F68" i="7"/>
  <c r="H60" i="7"/>
  <c r="G60" i="7"/>
  <c r="H52" i="7"/>
  <c r="G52" i="7"/>
  <c r="H49" i="7"/>
  <c r="H71" i="8"/>
  <c r="G71" i="8"/>
  <c r="F71" i="8"/>
  <c r="H68" i="8"/>
  <c r="G68" i="8"/>
  <c r="F68" i="8"/>
  <c r="H60" i="8"/>
  <c r="G60" i="8"/>
  <c r="H52" i="8"/>
  <c r="G52" i="8"/>
  <c r="H49" i="8"/>
  <c r="H71" i="9"/>
  <c r="G71" i="9"/>
  <c r="F71" i="9"/>
  <c r="H68" i="9"/>
  <c r="G68" i="9"/>
  <c r="F68" i="9"/>
  <c r="H60" i="9"/>
  <c r="G60" i="9"/>
  <c r="H52" i="9"/>
  <c r="G52" i="9"/>
  <c r="H49" i="9"/>
  <c r="H71" i="10"/>
  <c r="G71" i="10"/>
  <c r="F71" i="10"/>
  <c r="H68" i="10"/>
  <c r="G68" i="10"/>
  <c r="F68" i="10"/>
  <c r="H60" i="10"/>
  <c r="G60" i="10"/>
  <c r="H52" i="10"/>
  <c r="G52" i="10"/>
  <c r="H49" i="10"/>
  <c r="H71" i="11"/>
  <c r="G71" i="11"/>
  <c r="F71" i="11"/>
  <c r="H68" i="11"/>
  <c r="G68" i="11"/>
  <c r="F68" i="11"/>
  <c r="H60" i="11"/>
  <c r="G60" i="11"/>
  <c r="H52" i="11"/>
  <c r="G52" i="11"/>
  <c r="H49" i="11"/>
  <c r="H71" i="12"/>
  <c r="G71" i="12"/>
  <c r="F71" i="12"/>
  <c r="H68" i="12"/>
  <c r="G68" i="12"/>
  <c r="F68" i="12"/>
  <c r="H60" i="12"/>
  <c r="G60" i="12"/>
  <c r="H52" i="12"/>
  <c r="G52" i="12"/>
  <c r="H49" i="12"/>
  <c r="H71" i="13"/>
  <c r="G71" i="13"/>
  <c r="F71" i="13"/>
  <c r="H68" i="13"/>
  <c r="G68" i="13"/>
  <c r="F68" i="13"/>
  <c r="H60" i="13"/>
  <c r="G60" i="13"/>
  <c r="H52" i="13"/>
  <c r="G52" i="13"/>
  <c r="H49" i="13"/>
  <c r="H71" i="14"/>
  <c r="G71" i="14"/>
  <c r="F71" i="14"/>
  <c r="H68" i="14"/>
  <c r="G68" i="14"/>
  <c r="F68" i="14"/>
  <c r="H60" i="14"/>
  <c r="G60" i="14"/>
  <c r="H52" i="14"/>
  <c r="G52" i="14"/>
  <c r="H49" i="14"/>
  <c r="H71" i="15"/>
  <c r="G71" i="15"/>
  <c r="F71" i="15"/>
  <c r="H68" i="15"/>
  <c r="G68" i="15"/>
  <c r="F68" i="15"/>
  <c r="H60" i="15"/>
  <c r="G60" i="15"/>
  <c r="H52" i="15"/>
  <c r="G52" i="15"/>
  <c r="H49" i="15"/>
  <c r="H71" i="16"/>
  <c r="G71" i="16"/>
  <c r="F71" i="16"/>
  <c r="H68" i="16"/>
  <c r="G68" i="16"/>
  <c r="F68" i="16"/>
  <c r="H60" i="16"/>
  <c r="G60" i="16"/>
  <c r="H52" i="16"/>
  <c r="G52" i="16"/>
  <c r="H49" i="16"/>
  <c r="H71" i="17"/>
  <c r="G71" i="17"/>
  <c r="F71" i="17"/>
  <c r="H68" i="17"/>
  <c r="G68" i="17"/>
  <c r="F68" i="17"/>
  <c r="H60" i="17"/>
  <c r="G60" i="17"/>
  <c r="H52" i="17"/>
  <c r="G52" i="17"/>
  <c r="H49" i="17"/>
  <c r="H71" i="18"/>
  <c r="G71" i="18"/>
  <c r="F71" i="18"/>
  <c r="H68" i="18"/>
  <c r="G68" i="18"/>
  <c r="F68" i="18"/>
  <c r="H60" i="18"/>
  <c r="G60" i="18"/>
  <c r="H52" i="18"/>
  <c r="G52" i="18"/>
  <c r="H49" i="18"/>
  <c r="H71" i="19"/>
  <c r="G71" i="19"/>
  <c r="F71" i="19"/>
  <c r="H68" i="19"/>
  <c r="G68" i="19"/>
  <c r="F68" i="19"/>
  <c r="H60" i="19"/>
  <c r="G60" i="19"/>
  <c r="H52" i="19"/>
  <c r="G52" i="19"/>
  <c r="H49" i="19"/>
  <c r="H71" i="20"/>
  <c r="G71" i="20"/>
  <c r="F71" i="20"/>
  <c r="H68" i="20"/>
  <c r="G68" i="20"/>
  <c r="F68" i="20"/>
  <c r="H60" i="20"/>
  <c r="G60" i="20"/>
  <c r="H52" i="20"/>
  <c r="G52" i="20"/>
  <c r="H49" i="20"/>
  <c r="H71" i="21"/>
  <c r="G71" i="21"/>
  <c r="F71" i="21"/>
  <c r="H68" i="21"/>
  <c r="G68" i="21"/>
  <c r="F68" i="21"/>
  <c r="H60" i="21"/>
  <c r="G60" i="21"/>
  <c r="H52" i="21"/>
  <c r="G52" i="21"/>
  <c r="H49" i="21"/>
  <c r="H71" i="22"/>
  <c r="G71" i="22"/>
  <c r="F71" i="22"/>
  <c r="H68" i="22"/>
  <c r="G68" i="22"/>
  <c r="F68" i="22"/>
  <c r="H60" i="22"/>
  <c r="G60" i="22"/>
  <c r="H52" i="22"/>
  <c r="G52" i="22"/>
  <c r="H49" i="22"/>
  <c r="H71" i="23"/>
  <c r="G71" i="23"/>
  <c r="F71" i="23"/>
  <c r="H68" i="23"/>
  <c r="G68" i="23"/>
  <c r="F68" i="23"/>
  <c r="H60" i="23"/>
  <c r="G60" i="23"/>
  <c r="H52" i="23"/>
  <c r="G52" i="23"/>
  <c r="H49" i="23"/>
  <c r="H71" i="24"/>
  <c r="G71" i="24"/>
  <c r="F71" i="24"/>
  <c r="H68" i="24"/>
  <c r="G68" i="24"/>
  <c r="F68" i="24"/>
  <c r="H60" i="24"/>
  <c r="G60" i="24"/>
  <c r="H52" i="24"/>
  <c r="G52" i="24"/>
  <c r="H49" i="24"/>
  <c r="H71" i="25"/>
  <c r="G71" i="25"/>
  <c r="F71" i="25"/>
  <c r="H68" i="25"/>
  <c r="G68" i="25"/>
  <c r="F68" i="25"/>
  <c r="H60" i="25"/>
  <c r="G60" i="25"/>
  <c r="H52" i="25"/>
  <c r="G52" i="25"/>
  <c r="H49" i="25"/>
  <c r="H71" i="26"/>
  <c r="G71" i="26"/>
  <c r="F71" i="26"/>
  <c r="H68" i="26"/>
  <c r="G68" i="26"/>
  <c r="F68" i="26"/>
  <c r="H60" i="26"/>
  <c r="G60" i="26"/>
  <c r="H52" i="26"/>
  <c r="G52" i="26"/>
  <c r="H49" i="26"/>
  <c r="H71" i="27"/>
  <c r="G71" i="27"/>
  <c r="F71" i="27"/>
  <c r="H68" i="27"/>
  <c r="G68" i="27"/>
  <c r="F68" i="27"/>
  <c r="H60" i="27"/>
  <c r="G60" i="27"/>
  <c r="H52" i="27"/>
  <c r="G52" i="27"/>
  <c r="H49" i="27"/>
  <c r="H71" i="28"/>
  <c r="G71" i="28"/>
  <c r="F71" i="28"/>
  <c r="H68" i="28"/>
  <c r="G68" i="28"/>
  <c r="F68" i="28"/>
  <c r="H60" i="28"/>
  <c r="G60" i="28"/>
  <c r="H52" i="28"/>
  <c r="G52" i="28"/>
  <c r="H49" i="28"/>
  <c r="H71" i="29"/>
  <c r="G71" i="29"/>
  <c r="F71" i="29"/>
  <c r="H68" i="29"/>
  <c r="G68" i="29"/>
  <c r="F68" i="29"/>
  <c r="H60" i="29"/>
  <c r="G60" i="29"/>
  <c r="H52" i="29"/>
  <c r="G52" i="29"/>
  <c r="H49" i="29"/>
  <c r="H71" i="30"/>
  <c r="G71" i="30"/>
  <c r="F71" i="30"/>
  <c r="H68" i="30"/>
  <c r="G68" i="30"/>
  <c r="F68" i="30"/>
  <c r="H60" i="30"/>
  <c r="G60" i="30"/>
  <c r="H52" i="30"/>
  <c r="G52" i="30"/>
  <c r="H49" i="30"/>
  <c r="H71" i="31"/>
  <c r="G71" i="31"/>
  <c r="F71" i="31"/>
  <c r="H68" i="31"/>
  <c r="G68" i="31"/>
  <c r="F68" i="31"/>
  <c r="H60" i="31"/>
  <c r="G60" i="31"/>
  <c r="H52" i="31"/>
  <c r="G52" i="31"/>
  <c r="H49" i="31"/>
  <c r="H71" i="32"/>
  <c r="G71" i="32"/>
  <c r="F71" i="32"/>
  <c r="H68" i="32"/>
  <c r="G68" i="32"/>
  <c r="F68" i="32"/>
  <c r="H60" i="32"/>
  <c r="G60" i="32"/>
  <c r="H52" i="32"/>
  <c r="G52" i="32"/>
  <c r="H49" i="32"/>
  <c r="H71" i="33"/>
  <c r="G71" i="33"/>
  <c r="F71" i="33"/>
  <c r="H68" i="33"/>
  <c r="G68" i="33"/>
  <c r="F68" i="33"/>
  <c r="H60" i="33"/>
  <c r="G60" i="33"/>
  <c r="H52" i="33"/>
  <c r="G52" i="33"/>
  <c r="H49" i="33"/>
  <c r="H71" i="34"/>
  <c r="G71" i="34"/>
  <c r="F71" i="34"/>
  <c r="H68" i="34"/>
  <c r="G68" i="34"/>
  <c r="F68" i="34"/>
  <c r="H60" i="34"/>
  <c r="G60" i="34"/>
  <c r="H52" i="34"/>
  <c r="G52" i="34"/>
  <c r="H49" i="34"/>
  <c r="H71" i="35"/>
  <c r="G71" i="35"/>
  <c r="F71" i="35"/>
  <c r="H68" i="35"/>
  <c r="G68" i="35"/>
  <c r="F68" i="35"/>
  <c r="H60" i="35"/>
  <c r="G60" i="35"/>
  <c r="H52" i="35"/>
  <c r="G52" i="35"/>
  <c r="H49" i="35"/>
  <c r="H71" i="36"/>
  <c r="G71" i="36"/>
  <c r="F71" i="36"/>
  <c r="H68" i="36"/>
  <c r="G68" i="36"/>
  <c r="F68" i="36"/>
  <c r="H60" i="36"/>
  <c r="G60" i="36"/>
  <c r="H52" i="36"/>
  <c r="G52" i="36"/>
  <c r="H49" i="36"/>
  <c r="H71" i="37"/>
  <c r="G71" i="37"/>
  <c r="F71" i="37"/>
  <c r="H68" i="37"/>
  <c r="G68" i="37"/>
  <c r="F68" i="37"/>
  <c r="H60" i="37"/>
  <c r="G60" i="37"/>
  <c r="H52" i="37"/>
  <c r="G52" i="37"/>
  <c r="H49" i="37"/>
  <c r="H71" i="38"/>
  <c r="G71" i="38"/>
  <c r="F71" i="38"/>
  <c r="H68" i="38"/>
  <c r="G68" i="38"/>
  <c r="F68" i="38"/>
  <c r="H60" i="38"/>
  <c r="G60" i="38"/>
  <c r="H52" i="38"/>
  <c r="G52" i="38"/>
  <c r="H49" i="38"/>
  <c r="H71" i="39"/>
  <c r="G71" i="39"/>
  <c r="F71" i="39"/>
  <c r="H68" i="39"/>
  <c r="G68" i="39"/>
  <c r="F68" i="39"/>
  <c r="H60" i="39"/>
  <c r="G60" i="39"/>
  <c r="H52" i="39"/>
  <c r="G52" i="39"/>
  <c r="H49" i="39"/>
  <c r="H71" i="1"/>
  <c r="G71" i="1"/>
  <c r="F71" i="1"/>
  <c r="H68" i="1"/>
  <c r="G68" i="1"/>
  <c r="F68" i="1"/>
  <c r="H60" i="1"/>
  <c r="G60" i="1"/>
  <c r="H52" i="1"/>
  <c r="G52" i="1"/>
  <c r="H115" i="2" l="1"/>
  <c r="G115" i="2"/>
  <c r="F115" i="2"/>
  <c r="H109" i="2"/>
  <c r="G109" i="2"/>
  <c r="F109" i="2"/>
  <c r="H103" i="2"/>
  <c r="G103" i="2"/>
  <c r="F103" i="2"/>
  <c r="H97" i="2"/>
  <c r="G97" i="2"/>
  <c r="F97" i="2"/>
  <c r="H91" i="2"/>
  <c r="G91" i="2"/>
  <c r="F91" i="2"/>
  <c r="H85" i="2"/>
  <c r="G85" i="2"/>
  <c r="F85" i="2"/>
  <c r="H79" i="2"/>
  <c r="G79" i="2"/>
  <c r="F79" i="2"/>
  <c r="H115" i="3"/>
  <c r="G115" i="3"/>
  <c r="F115" i="3"/>
  <c r="H109" i="3"/>
  <c r="G109" i="3"/>
  <c r="F109" i="3"/>
  <c r="H103" i="3"/>
  <c r="G103" i="3"/>
  <c r="F103" i="3"/>
  <c r="H97" i="3"/>
  <c r="G97" i="3"/>
  <c r="F97" i="3"/>
  <c r="H91" i="3"/>
  <c r="G91" i="3"/>
  <c r="F91" i="3"/>
  <c r="H85" i="3"/>
  <c r="G85" i="3"/>
  <c r="F85" i="3"/>
  <c r="H79" i="3"/>
  <c r="G79" i="3"/>
  <c r="F79" i="3"/>
  <c r="H115" i="4"/>
  <c r="G115" i="4"/>
  <c r="F115" i="4"/>
  <c r="H109" i="4"/>
  <c r="G109" i="4"/>
  <c r="F109" i="4"/>
  <c r="H103" i="4"/>
  <c r="G103" i="4"/>
  <c r="F103" i="4"/>
  <c r="H97" i="4"/>
  <c r="G97" i="4"/>
  <c r="F97" i="4"/>
  <c r="H91" i="4"/>
  <c r="G91" i="4"/>
  <c r="F91" i="4"/>
  <c r="H85" i="4"/>
  <c r="G85" i="4"/>
  <c r="F85" i="4"/>
  <c r="H79" i="4"/>
  <c r="G79" i="4"/>
  <c r="F79" i="4"/>
  <c r="H115" i="5"/>
  <c r="G115" i="5"/>
  <c r="F115" i="5"/>
  <c r="H109" i="5"/>
  <c r="G109" i="5"/>
  <c r="F109" i="5"/>
  <c r="H103" i="5"/>
  <c r="G103" i="5"/>
  <c r="F103" i="5"/>
  <c r="H97" i="5"/>
  <c r="G97" i="5"/>
  <c r="F97" i="5"/>
  <c r="H91" i="5"/>
  <c r="G91" i="5"/>
  <c r="F91" i="5"/>
  <c r="H85" i="5"/>
  <c r="G85" i="5"/>
  <c r="F85" i="5"/>
  <c r="H79" i="5"/>
  <c r="G79" i="5"/>
  <c r="F79" i="5"/>
  <c r="H115" i="6"/>
  <c r="G115" i="6"/>
  <c r="F115" i="6"/>
  <c r="H109" i="6"/>
  <c r="G109" i="6"/>
  <c r="F109" i="6"/>
  <c r="H103" i="6"/>
  <c r="G103" i="6"/>
  <c r="F103" i="6"/>
  <c r="H97" i="6"/>
  <c r="G97" i="6"/>
  <c r="F97" i="6"/>
  <c r="H91" i="6"/>
  <c r="G91" i="6"/>
  <c r="F91" i="6"/>
  <c r="H85" i="6"/>
  <c r="G85" i="6"/>
  <c r="F85" i="6"/>
  <c r="H79" i="6"/>
  <c r="G79" i="6"/>
  <c r="F79" i="6"/>
  <c r="H115" i="7"/>
  <c r="G115" i="7"/>
  <c r="F115" i="7"/>
  <c r="H109" i="7"/>
  <c r="G109" i="7"/>
  <c r="F109" i="7"/>
  <c r="H103" i="7"/>
  <c r="G103" i="7"/>
  <c r="F103" i="7"/>
  <c r="H97" i="7"/>
  <c r="G97" i="7"/>
  <c r="F97" i="7"/>
  <c r="H91" i="7"/>
  <c r="G91" i="7"/>
  <c r="F91" i="7"/>
  <c r="H85" i="7"/>
  <c r="G85" i="7"/>
  <c r="F85" i="7"/>
  <c r="H79" i="7"/>
  <c r="G79" i="7"/>
  <c r="F79" i="7"/>
  <c r="H115" i="8"/>
  <c r="G115" i="8"/>
  <c r="F115" i="8"/>
  <c r="H109" i="8"/>
  <c r="G109" i="8"/>
  <c r="F109" i="8"/>
  <c r="H103" i="8"/>
  <c r="G103" i="8"/>
  <c r="F103" i="8"/>
  <c r="H97" i="8"/>
  <c r="G97" i="8"/>
  <c r="F97" i="8"/>
  <c r="H91" i="8"/>
  <c r="G91" i="8"/>
  <c r="F91" i="8"/>
  <c r="H85" i="8"/>
  <c r="G85" i="8"/>
  <c r="F85" i="8"/>
  <c r="H79" i="8"/>
  <c r="G79" i="8"/>
  <c r="F79" i="8"/>
  <c r="H115" i="9"/>
  <c r="G115" i="9"/>
  <c r="F115" i="9"/>
  <c r="H109" i="9"/>
  <c r="G109" i="9"/>
  <c r="F109" i="9"/>
  <c r="H103" i="9"/>
  <c r="G103" i="9"/>
  <c r="F103" i="9"/>
  <c r="H97" i="9"/>
  <c r="G97" i="9"/>
  <c r="F97" i="9"/>
  <c r="H91" i="9"/>
  <c r="G91" i="9"/>
  <c r="F91" i="9"/>
  <c r="H85" i="9"/>
  <c r="G85" i="9"/>
  <c r="F85" i="9"/>
  <c r="H79" i="9"/>
  <c r="G79" i="9"/>
  <c r="F79" i="9"/>
  <c r="H115" i="10"/>
  <c r="G115" i="10"/>
  <c r="F115" i="10"/>
  <c r="H109" i="10"/>
  <c r="G109" i="10"/>
  <c r="F109" i="10"/>
  <c r="H103" i="10"/>
  <c r="G103" i="10"/>
  <c r="F103" i="10"/>
  <c r="H97" i="10"/>
  <c r="G97" i="10"/>
  <c r="F97" i="10"/>
  <c r="H91" i="10"/>
  <c r="G91" i="10"/>
  <c r="F91" i="10"/>
  <c r="H85" i="10"/>
  <c r="G85" i="10"/>
  <c r="F85" i="10"/>
  <c r="H79" i="10"/>
  <c r="G79" i="10"/>
  <c r="F79" i="10"/>
  <c r="H115" i="11"/>
  <c r="G115" i="11"/>
  <c r="F115" i="11"/>
  <c r="H109" i="11"/>
  <c r="G109" i="11"/>
  <c r="F109" i="11"/>
  <c r="H103" i="11"/>
  <c r="G103" i="11"/>
  <c r="F103" i="11"/>
  <c r="H97" i="11"/>
  <c r="G97" i="11"/>
  <c r="F97" i="11"/>
  <c r="H91" i="11"/>
  <c r="G91" i="11"/>
  <c r="F91" i="11"/>
  <c r="H85" i="11"/>
  <c r="G85" i="11"/>
  <c r="F85" i="11"/>
  <c r="H79" i="11"/>
  <c r="G79" i="11"/>
  <c r="F79" i="11"/>
  <c r="H115" i="12"/>
  <c r="G115" i="12"/>
  <c r="F115" i="12"/>
  <c r="H109" i="12"/>
  <c r="G109" i="12"/>
  <c r="F109" i="12"/>
  <c r="H103" i="12"/>
  <c r="G103" i="12"/>
  <c r="F103" i="12"/>
  <c r="H97" i="12"/>
  <c r="G97" i="12"/>
  <c r="F97" i="12"/>
  <c r="H91" i="12"/>
  <c r="G91" i="12"/>
  <c r="F91" i="12"/>
  <c r="H85" i="12"/>
  <c r="G85" i="12"/>
  <c r="F85" i="12"/>
  <c r="H79" i="12"/>
  <c r="G79" i="12"/>
  <c r="F79" i="12"/>
  <c r="H115" i="13"/>
  <c r="G115" i="13"/>
  <c r="F115" i="13"/>
  <c r="H109" i="13"/>
  <c r="G109" i="13"/>
  <c r="F109" i="13"/>
  <c r="H103" i="13"/>
  <c r="G103" i="13"/>
  <c r="F103" i="13"/>
  <c r="H97" i="13"/>
  <c r="G97" i="13"/>
  <c r="F97" i="13"/>
  <c r="H91" i="13"/>
  <c r="G91" i="13"/>
  <c r="F91" i="13"/>
  <c r="H85" i="13"/>
  <c r="G85" i="13"/>
  <c r="F85" i="13"/>
  <c r="H79" i="13"/>
  <c r="G79" i="13"/>
  <c r="F79" i="13"/>
  <c r="H115" i="14"/>
  <c r="G115" i="14"/>
  <c r="F115" i="14"/>
  <c r="H109" i="14"/>
  <c r="G109" i="14"/>
  <c r="F109" i="14"/>
  <c r="H103" i="14"/>
  <c r="G103" i="14"/>
  <c r="F103" i="14"/>
  <c r="H97" i="14"/>
  <c r="G97" i="14"/>
  <c r="F97" i="14"/>
  <c r="H91" i="14"/>
  <c r="G91" i="14"/>
  <c r="F91" i="14"/>
  <c r="H85" i="14"/>
  <c r="G85" i="14"/>
  <c r="F85" i="14"/>
  <c r="H79" i="14"/>
  <c r="G79" i="14"/>
  <c r="F79" i="14"/>
  <c r="H115" i="15"/>
  <c r="G115" i="15"/>
  <c r="F115" i="15"/>
  <c r="H109" i="15"/>
  <c r="G109" i="15"/>
  <c r="F109" i="15"/>
  <c r="H103" i="15"/>
  <c r="G103" i="15"/>
  <c r="F103" i="15"/>
  <c r="H97" i="15"/>
  <c r="G97" i="15"/>
  <c r="F97" i="15"/>
  <c r="H91" i="15"/>
  <c r="G91" i="15"/>
  <c r="F91" i="15"/>
  <c r="H85" i="15"/>
  <c r="G85" i="15"/>
  <c r="F85" i="15"/>
  <c r="H79" i="15"/>
  <c r="G79" i="15"/>
  <c r="F79" i="15"/>
  <c r="H115" i="16"/>
  <c r="G115" i="16"/>
  <c r="F115" i="16"/>
  <c r="H109" i="16"/>
  <c r="G109" i="16"/>
  <c r="F109" i="16"/>
  <c r="H103" i="16"/>
  <c r="G103" i="16"/>
  <c r="F103" i="16"/>
  <c r="H97" i="16"/>
  <c r="G97" i="16"/>
  <c r="F97" i="16"/>
  <c r="H91" i="16"/>
  <c r="G91" i="16"/>
  <c r="F91" i="16"/>
  <c r="H85" i="16"/>
  <c r="G85" i="16"/>
  <c r="F85" i="16"/>
  <c r="H79" i="16"/>
  <c r="G79" i="16"/>
  <c r="F79" i="16"/>
  <c r="H115" i="17"/>
  <c r="G115" i="17"/>
  <c r="F115" i="17"/>
  <c r="H109" i="17"/>
  <c r="G109" i="17"/>
  <c r="F109" i="17"/>
  <c r="H103" i="17"/>
  <c r="G103" i="17"/>
  <c r="F103" i="17"/>
  <c r="H97" i="17"/>
  <c r="G97" i="17"/>
  <c r="F97" i="17"/>
  <c r="H91" i="17"/>
  <c r="G91" i="17"/>
  <c r="F91" i="17"/>
  <c r="H85" i="17"/>
  <c r="G85" i="17"/>
  <c r="F85" i="17"/>
  <c r="H79" i="17"/>
  <c r="G79" i="17"/>
  <c r="F79" i="17"/>
  <c r="H115" i="18"/>
  <c r="G115" i="18"/>
  <c r="F115" i="18"/>
  <c r="H109" i="18"/>
  <c r="G109" i="18"/>
  <c r="F109" i="18"/>
  <c r="H103" i="18"/>
  <c r="G103" i="18"/>
  <c r="F103" i="18"/>
  <c r="H97" i="18"/>
  <c r="G97" i="18"/>
  <c r="F97" i="18"/>
  <c r="H91" i="18"/>
  <c r="G91" i="18"/>
  <c r="F91" i="18"/>
  <c r="H85" i="18"/>
  <c r="G85" i="18"/>
  <c r="F85" i="18"/>
  <c r="H79" i="18"/>
  <c r="G79" i="18"/>
  <c r="F79" i="18"/>
  <c r="H115" i="19"/>
  <c r="G115" i="19"/>
  <c r="F115" i="19"/>
  <c r="H109" i="19"/>
  <c r="G109" i="19"/>
  <c r="F109" i="19"/>
  <c r="H103" i="19"/>
  <c r="G103" i="19"/>
  <c r="F103" i="19"/>
  <c r="H97" i="19"/>
  <c r="G97" i="19"/>
  <c r="F97" i="19"/>
  <c r="H91" i="19"/>
  <c r="G91" i="19"/>
  <c r="F91" i="19"/>
  <c r="H85" i="19"/>
  <c r="G85" i="19"/>
  <c r="F85" i="19"/>
  <c r="H79" i="19"/>
  <c r="G79" i="19"/>
  <c r="F79" i="19"/>
  <c r="H115" i="20"/>
  <c r="G115" i="20"/>
  <c r="F115" i="20"/>
  <c r="H109" i="20"/>
  <c r="G109" i="20"/>
  <c r="F109" i="20"/>
  <c r="H103" i="20"/>
  <c r="G103" i="20"/>
  <c r="F103" i="20"/>
  <c r="H97" i="20"/>
  <c r="G97" i="20"/>
  <c r="F97" i="20"/>
  <c r="H91" i="20"/>
  <c r="G91" i="20"/>
  <c r="F91" i="20"/>
  <c r="H85" i="20"/>
  <c r="G85" i="20"/>
  <c r="F85" i="20"/>
  <c r="H79" i="20"/>
  <c r="G79" i="20"/>
  <c r="F79" i="20"/>
  <c r="H115" i="21"/>
  <c r="G115" i="21"/>
  <c r="F115" i="21"/>
  <c r="H109" i="21"/>
  <c r="G109" i="21"/>
  <c r="F109" i="21"/>
  <c r="H103" i="21"/>
  <c r="G103" i="21"/>
  <c r="F103" i="21"/>
  <c r="H97" i="21"/>
  <c r="G97" i="21"/>
  <c r="F97" i="21"/>
  <c r="H91" i="21"/>
  <c r="G91" i="21"/>
  <c r="F91" i="21"/>
  <c r="H85" i="21"/>
  <c r="G85" i="21"/>
  <c r="F85" i="21"/>
  <c r="H79" i="21"/>
  <c r="G79" i="21"/>
  <c r="F79" i="21"/>
  <c r="H115" i="22"/>
  <c r="G115" i="22"/>
  <c r="F115" i="22"/>
  <c r="H109" i="22"/>
  <c r="G109" i="22"/>
  <c r="F109" i="22"/>
  <c r="H103" i="22"/>
  <c r="G103" i="22"/>
  <c r="F103" i="22"/>
  <c r="H97" i="22"/>
  <c r="G97" i="22"/>
  <c r="F97" i="22"/>
  <c r="H91" i="22"/>
  <c r="G91" i="22"/>
  <c r="F91" i="22"/>
  <c r="H85" i="22"/>
  <c r="G85" i="22"/>
  <c r="F85" i="22"/>
  <c r="H79" i="22"/>
  <c r="G79" i="22"/>
  <c r="F79" i="22"/>
  <c r="H115" i="23"/>
  <c r="G115" i="23"/>
  <c r="F115" i="23"/>
  <c r="H109" i="23"/>
  <c r="G109" i="23"/>
  <c r="F109" i="23"/>
  <c r="H103" i="23"/>
  <c r="G103" i="23"/>
  <c r="F103" i="23"/>
  <c r="H97" i="23"/>
  <c r="G97" i="23"/>
  <c r="F97" i="23"/>
  <c r="H91" i="23"/>
  <c r="G91" i="23"/>
  <c r="F91" i="23"/>
  <c r="H85" i="23"/>
  <c r="G85" i="23"/>
  <c r="F85" i="23"/>
  <c r="H79" i="23"/>
  <c r="G79" i="23"/>
  <c r="F79" i="23"/>
  <c r="H115" i="24"/>
  <c r="G115" i="24"/>
  <c r="F115" i="24"/>
  <c r="H109" i="24"/>
  <c r="G109" i="24"/>
  <c r="F109" i="24"/>
  <c r="H103" i="24"/>
  <c r="G103" i="24"/>
  <c r="F103" i="24"/>
  <c r="H97" i="24"/>
  <c r="G97" i="24"/>
  <c r="F97" i="24"/>
  <c r="H91" i="24"/>
  <c r="G91" i="24"/>
  <c r="F91" i="24"/>
  <c r="H85" i="24"/>
  <c r="G85" i="24"/>
  <c r="F85" i="24"/>
  <c r="H79" i="24"/>
  <c r="G79" i="24"/>
  <c r="F79" i="24"/>
  <c r="H115" i="25"/>
  <c r="G115" i="25"/>
  <c r="F115" i="25"/>
  <c r="H109" i="25"/>
  <c r="G109" i="25"/>
  <c r="F109" i="25"/>
  <c r="H103" i="25"/>
  <c r="G103" i="25"/>
  <c r="F103" i="25"/>
  <c r="H97" i="25"/>
  <c r="G97" i="25"/>
  <c r="F97" i="25"/>
  <c r="H91" i="25"/>
  <c r="G91" i="25"/>
  <c r="F91" i="25"/>
  <c r="H85" i="25"/>
  <c r="G85" i="25"/>
  <c r="F85" i="25"/>
  <c r="H79" i="25"/>
  <c r="G79" i="25"/>
  <c r="F79" i="25"/>
  <c r="H115" i="26"/>
  <c r="G115" i="26"/>
  <c r="F115" i="26"/>
  <c r="H109" i="26"/>
  <c r="G109" i="26"/>
  <c r="F109" i="26"/>
  <c r="H103" i="26"/>
  <c r="G103" i="26"/>
  <c r="F103" i="26"/>
  <c r="H97" i="26"/>
  <c r="G97" i="26"/>
  <c r="F97" i="26"/>
  <c r="H91" i="26"/>
  <c r="G91" i="26"/>
  <c r="F91" i="26"/>
  <c r="H85" i="26"/>
  <c r="G85" i="26"/>
  <c r="F85" i="26"/>
  <c r="H79" i="26"/>
  <c r="G79" i="26"/>
  <c r="F79" i="26"/>
  <c r="H115" i="27"/>
  <c r="G115" i="27"/>
  <c r="F115" i="27"/>
  <c r="H109" i="27"/>
  <c r="G109" i="27"/>
  <c r="F109" i="27"/>
  <c r="H103" i="27"/>
  <c r="G103" i="27"/>
  <c r="F103" i="27"/>
  <c r="H97" i="27"/>
  <c r="G97" i="27"/>
  <c r="F97" i="27"/>
  <c r="H91" i="27"/>
  <c r="G91" i="27"/>
  <c r="F91" i="27"/>
  <c r="H85" i="27"/>
  <c r="G85" i="27"/>
  <c r="F85" i="27"/>
  <c r="H79" i="27"/>
  <c r="G79" i="27"/>
  <c r="F79" i="27"/>
  <c r="H115" i="28"/>
  <c r="G115" i="28"/>
  <c r="F115" i="28"/>
  <c r="H109" i="28"/>
  <c r="G109" i="28"/>
  <c r="F109" i="28"/>
  <c r="H103" i="28"/>
  <c r="G103" i="28"/>
  <c r="F103" i="28"/>
  <c r="H97" i="28"/>
  <c r="G97" i="28"/>
  <c r="F97" i="28"/>
  <c r="H91" i="28"/>
  <c r="G91" i="28"/>
  <c r="F91" i="28"/>
  <c r="H85" i="28"/>
  <c r="G85" i="28"/>
  <c r="F85" i="28"/>
  <c r="H79" i="28"/>
  <c r="G79" i="28"/>
  <c r="F79" i="28"/>
  <c r="H115" i="29"/>
  <c r="G115" i="29"/>
  <c r="F115" i="29"/>
  <c r="H109" i="29"/>
  <c r="G109" i="29"/>
  <c r="F109" i="29"/>
  <c r="H103" i="29"/>
  <c r="G103" i="29"/>
  <c r="F103" i="29"/>
  <c r="H97" i="29"/>
  <c r="G97" i="29"/>
  <c r="F97" i="29"/>
  <c r="H91" i="29"/>
  <c r="G91" i="29"/>
  <c r="F91" i="29"/>
  <c r="H85" i="29"/>
  <c r="G85" i="29"/>
  <c r="F85" i="29"/>
  <c r="H79" i="29"/>
  <c r="G79" i="29"/>
  <c r="F79" i="29"/>
  <c r="H115" i="30"/>
  <c r="G115" i="30"/>
  <c r="F115" i="30"/>
  <c r="H109" i="30"/>
  <c r="G109" i="30"/>
  <c r="F109" i="30"/>
  <c r="H103" i="30"/>
  <c r="G103" i="30"/>
  <c r="F103" i="30"/>
  <c r="H97" i="30"/>
  <c r="G97" i="30"/>
  <c r="F97" i="30"/>
  <c r="H91" i="30"/>
  <c r="G91" i="30"/>
  <c r="F91" i="30"/>
  <c r="H85" i="30"/>
  <c r="G85" i="30"/>
  <c r="F85" i="30"/>
  <c r="H79" i="30"/>
  <c r="G79" i="30"/>
  <c r="F79" i="30"/>
  <c r="H115" i="31"/>
  <c r="G115" i="31"/>
  <c r="F115" i="31"/>
  <c r="H109" i="31"/>
  <c r="G109" i="31"/>
  <c r="F109" i="31"/>
  <c r="H103" i="31"/>
  <c r="G103" i="31"/>
  <c r="F103" i="31"/>
  <c r="H97" i="31"/>
  <c r="G97" i="31"/>
  <c r="F97" i="31"/>
  <c r="H91" i="31"/>
  <c r="G91" i="31"/>
  <c r="F91" i="31"/>
  <c r="H85" i="31"/>
  <c r="G85" i="31"/>
  <c r="F85" i="31"/>
  <c r="H79" i="31"/>
  <c r="G79" i="31"/>
  <c r="F79" i="31"/>
  <c r="H115" i="32"/>
  <c r="G115" i="32"/>
  <c r="F115" i="32"/>
  <c r="H109" i="32"/>
  <c r="G109" i="32"/>
  <c r="F109" i="32"/>
  <c r="H103" i="32"/>
  <c r="G103" i="32"/>
  <c r="F103" i="32"/>
  <c r="H97" i="32"/>
  <c r="G97" i="32"/>
  <c r="F97" i="32"/>
  <c r="H91" i="32"/>
  <c r="G91" i="32"/>
  <c r="F91" i="32"/>
  <c r="H85" i="32"/>
  <c r="G85" i="32"/>
  <c r="F85" i="32"/>
  <c r="H79" i="32"/>
  <c r="G79" i="32"/>
  <c r="F79" i="32"/>
  <c r="H115" i="33"/>
  <c r="G115" i="33"/>
  <c r="F115" i="33"/>
  <c r="H109" i="33"/>
  <c r="G109" i="33"/>
  <c r="F109" i="33"/>
  <c r="H103" i="33"/>
  <c r="G103" i="33"/>
  <c r="F103" i="33"/>
  <c r="H97" i="33"/>
  <c r="G97" i="33"/>
  <c r="F97" i="33"/>
  <c r="H91" i="33"/>
  <c r="G91" i="33"/>
  <c r="F91" i="33"/>
  <c r="H85" i="33"/>
  <c r="G85" i="33"/>
  <c r="F85" i="33"/>
  <c r="H79" i="33"/>
  <c r="G79" i="33"/>
  <c r="F79" i="33"/>
  <c r="H115" i="34"/>
  <c r="G115" i="34"/>
  <c r="F115" i="34"/>
  <c r="H109" i="34"/>
  <c r="G109" i="34"/>
  <c r="F109" i="34"/>
  <c r="H103" i="34"/>
  <c r="G103" i="34"/>
  <c r="F103" i="34"/>
  <c r="H97" i="34"/>
  <c r="G97" i="34"/>
  <c r="F97" i="34"/>
  <c r="H91" i="34"/>
  <c r="G91" i="34"/>
  <c r="F91" i="34"/>
  <c r="H85" i="34"/>
  <c r="G85" i="34"/>
  <c r="F85" i="34"/>
  <c r="H79" i="34"/>
  <c r="G79" i="34"/>
  <c r="F79" i="34"/>
  <c r="H115" i="35"/>
  <c r="G115" i="35"/>
  <c r="F115" i="35"/>
  <c r="H109" i="35"/>
  <c r="G109" i="35"/>
  <c r="F109" i="35"/>
  <c r="H103" i="35"/>
  <c r="G103" i="35"/>
  <c r="F103" i="35"/>
  <c r="H97" i="35"/>
  <c r="G97" i="35"/>
  <c r="F97" i="35"/>
  <c r="H91" i="35"/>
  <c r="G91" i="35"/>
  <c r="F91" i="35"/>
  <c r="H85" i="35"/>
  <c r="G85" i="35"/>
  <c r="F85" i="35"/>
  <c r="H79" i="35"/>
  <c r="G79" i="35"/>
  <c r="F79" i="35"/>
  <c r="H115" i="36"/>
  <c r="G115" i="36"/>
  <c r="F115" i="36"/>
  <c r="H109" i="36"/>
  <c r="G109" i="36"/>
  <c r="F109" i="36"/>
  <c r="H103" i="36"/>
  <c r="G103" i="36"/>
  <c r="F103" i="36"/>
  <c r="H97" i="36"/>
  <c r="G97" i="36"/>
  <c r="F97" i="36"/>
  <c r="H91" i="36"/>
  <c r="G91" i="36"/>
  <c r="F91" i="36"/>
  <c r="H85" i="36"/>
  <c r="G85" i="36"/>
  <c r="F85" i="36"/>
  <c r="H79" i="36"/>
  <c r="G79" i="36"/>
  <c r="F79" i="36"/>
  <c r="H115" i="37"/>
  <c r="G115" i="37"/>
  <c r="F115" i="37"/>
  <c r="H109" i="37"/>
  <c r="G109" i="37"/>
  <c r="F109" i="37"/>
  <c r="H103" i="37"/>
  <c r="G103" i="37"/>
  <c r="F103" i="37"/>
  <c r="H97" i="37"/>
  <c r="G97" i="37"/>
  <c r="F97" i="37"/>
  <c r="H91" i="37"/>
  <c r="G91" i="37"/>
  <c r="F91" i="37"/>
  <c r="H85" i="37"/>
  <c r="G85" i="37"/>
  <c r="F85" i="37"/>
  <c r="H79" i="37"/>
  <c r="G79" i="37"/>
  <c r="F79" i="37"/>
  <c r="H115" i="38"/>
  <c r="G115" i="38"/>
  <c r="F115" i="38"/>
  <c r="H109" i="38"/>
  <c r="G109" i="38"/>
  <c r="F109" i="38"/>
  <c r="H103" i="38"/>
  <c r="G103" i="38"/>
  <c r="F103" i="38"/>
  <c r="H97" i="38"/>
  <c r="G97" i="38"/>
  <c r="F97" i="38"/>
  <c r="H91" i="38"/>
  <c r="G91" i="38"/>
  <c r="F91" i="38"/>
  <c r="H85" i="38"/>
  <c r="G85" i="38"/>
  <c r="F85" i="38"/>
  <c r="H79" i="38"/>
  <c r="G79" i="38"/>
  <c r="F79" i="38"/>
  <c r="H115" i="39"/>
  <c r="G115" i="39"/>
  <c r="F115" i="39"/>
  <c r="H109" i="39"/>
  <c r="G109" i="39"/>
  <c r="F109" i="39"/>
  <c r="H103" i="39"/>
  <c r="G103" i="39"/>
  <c r="F103" i="39"/>
  <c r="H97" i="39"/>
  <c r="G97" i="39"/>
  <c r="F97" i="39"/>
  <c r="H91" i="39"/>
  <c r="G91" i="39"/>
  <c r="F91" i="39"/>
  <c r="H85" i="39"/>
  <c r="G85" i="39"/>
  <c r="F85" i="39"/>
  <c r="H79" i="39"/>
  <c r="G79" i="39"/>
  <c r="F79" i="39"/>
  <c r="H115" i="40"/>
  <c r="G115" i="40"/>
  <c r="F115" i="40"/>
  <c r="H109" i="40"/>
  <c r="G109" i="40"/>
  <c r="F109" i="40"/>
  <c r="H103" i="40"/>
  <c r="G103" i="40"/>
  <c r="F103" i="40"/>
  <c r="H97" i="40"/>
  <c r="G97" i="40"/>
  <c r="F97" i="40"/>
  <c r="H91" i="40"/>
  <c r="G91" i="40"/>
  <c r="F91" i="40"/>
  <c r="H85" i="40"/>
  <c r="G85" i="40"/>
  <c r="F85" i="40"/>
  <c r="H79" i="40"/>
  <c r="G79" i="40"/>
  <c r="F79" i="40"/>
  <c r="H115" i="1"/>
  <c r="G115" i="1"/>
  <c r="F115" i="1"/>
  <c r="H109" i="1"/>
  <c r="G109" i="1"/>
  <c r="F109" i="1"/>
  <c r="H103" i="1"/>
  <c r="G103" i="1"/>
  <c r="F103" i="1"/>
  <c r="H97" i="1"/>
  <c r="G97" i="1"/>
  <c r="F97" i="1"/>
  <c r="H91" i="1"/>
  <c r="G91" i="1"/>
  <c r="F91" i="1"/>
  <c r="H85" i="1"/>
  <c r="G85" i="1"/>
  <c r="F85" i="1"/>
  <c r="H79" i="1"/>
  <c r="G79" i="1"/>
  <c r="F79" i="1"/>
  <c r="H41" i="2"/>
  <c r="G41" i="2"/>
  <c r="F41" i="2"/>
  <c r="H41" i="3"/>
  <c r="G41" i="3"/>
  <c r="F41" i="3"/>
  <c r="H41" i="4"/>
  <c r="G41" i="4"/>
  <c r="F41" i="4"/>
  <c r="H41" i="5"/>
  <c r="G41" i="5"/>
  <c r="F41" i="5"/>
  <c r="H41" i="6"/>
  <c r="G41" i="6"/>
  <c r="F41" i="6"/>
  <c r="H41" i="7"/>
  <c r="G41" i="7"/>
  <c r="F41" i="7"/>
  <c r="H41" i="8"/>
  <c r="G41" i="8"/>
  <c r="F41" i="8"/>
  <c r="H41" i="9"/>
  <c r="G41" i="9"/>
  <c r="F41" i="9"/>
  <c r="H41" i="10"/>
  <c r="G41" i="10"/>
  <c r="F41" i="10"/>
  <c r="H41" i="11"/>
  <c r="G41" i="11"/>
  <c r="F41" i="11"/>
  <c r="H41" i="12"/>
  <c r="G41" i="12"/>
  <c r="F41" i="12"/>
  <c r="H41" i="13"/>
  <c r="G41" i="13"/>
  <c r="F41" i="13"/>
  <c r="H41" i="14"/>
  <c r="G41" i="14"/>
  <c r="F41" i="14"/>
  <c r="H41" i="15"/>
  <c r="G41" i="15"/>
  <c r="F41" i="15"/>
  <c r="H41" i="16"/>
  <c r="G41" i="16"/>
  <c r="F41" i="16"/>
  <c r="H41" i="17"/>
  <c r="G41" i="17"/>
  <c r="F41" i="17"/>
  <c r="H41" i="18"/>
  <c r="G41" i="18"/>
  <c r="F41" i="18"/>
  <c r="H41" i="19"/>
  <c r="G41" i="19"/>
  <c r="F41" i="19"/>
  <c r="H41" i="20"/>
  <c r="G41" i="20"/>
  <c r="F41" i="20"/>
  <c r="H41" i="21"/>
  <c r="G41" i="21"/>
  <c r="F41" i="21"/>
  <c r="H41" i="22"/>
  <c r="G41" i="22"/>
  <c r="F41" i="22"/>
  <c r="H41" i="23"/>
  <c r="G41" i="23"/>
  <c r="F41" i="23"/>
  <c r="H41" i="24"/>
  <c r="G41" i="24"/>
  <c r="F41" i="24"/>
  <c r="H41" i="25"/>
  <c r="G41" i="25"/>
  <c r="F41" i="25"/>
  <c r="H41" i="26"/>
  <c r="G41" i="26"/>
  <c r="F41" i="26"/>
  <c r="H41" i="27"/>
  <c r="G41" i="27"/>
  <c r="F41" i="27"/>
  <c r="H41" i="28"/>
  <c r="G41" i="28"/>
  <c r="F41" i="28"/>
  <c r="H41" i="29"/>
  <c r="G41" i="29"/>
  <c r="F41" i="29"/>
  <c r="H41" i="30"/>
  <c r="G41" i="30"/>
  <c r="F41" i="30"/>
  <c r="H41" i="31"/>
  <c r="G41" i="31"/>
  <c r="F41" i="31"/>
  <c r="H41" i="32"/>
  <c r="G41" i="32"/>
  <c r="F41" i="32"/>
  <c r="H41" i="33"/>
  <c r="G41" i="33"/>
  <c r="F41" i="33"/>
  <c r="H41" i="34"/>
  <c r="G41" i="34"/>
  <c r="F41" i="34"/>
  <c r="H41" i="35"/>
  <c r="G41" i="35"/>
  <c r="F41" i="35"/>
  <c r="H41" i="36"/>
  <c r="G41" i="36"/>
  <c r="F41" i="36"/>
  <c r="H41" i="37"/>
  <c r="G41" i="37"/>
  <c r="F41" i="37"/>
  <c r="H41" i="38"/>
  <c r="G41" i="38"/>
  <c r="F41" i="38"/>
  <c r="H41" i="39"/>
  <c r="G41" i="39"/>
  <c r="F41" i="39"/>
  <c r="H41" i="40"/>
  <c r="G41" i="40"/>
  <c r="F41" i="40"/>
  <c r="H41" i="1"/>
  <c r="G41" i="1"/>
  <c r="F41" i="1"/>
  <c r="H33" i="2"/>
  <c r="G33" i="2"/>
  <c r="G43" i="2" s="1"/>
  <c r="F33" i="2"/>
  <c r="F43" i="2" s="1"/>
  <c r="H33" i="3"/>
  <c r="H43" i="3" s="1"/>
  <c r="G33" i="3"/>
  <c r="G43" i="3" s="1"/>
  <c r="F33" i="3"/>
  <c r="F43" i="3" s="1"/>
  <c r="H33" i="4"/>
  <c r="H43" i="4" s="1"/>
  <c r="G33" i="4"/>
  <c r="G43" i="4" s="1"/>
  <c r="F33" i="4"/>
  <c r="H33" i="5"/>
  <c r="H43" i="5" s="1"/>
  <c r="G33" i="5"/>
  <c r="G43" i="5" s="1"/>
  <c r="F33" i="5"/>
  <c r="F43" i="5" s="1"/>
  <c r="H33" i="6"/>
  <c r="H43" i="6" s="1"/>
  <c r="G33" i="6"/>
  <c r="G43" i="6" s="1"/>
  <c r="F33" i="6"/>
  <c r="F43" i="6" s="1"/>
  <c r="H33" i="7"/>
  <c r="H43" i="7" s="1"/>
  <c r="G33" i="7"/>
  <c r="G43" i="7" s="1"/>
  <c r="F33" i="7"/>
  <c r="F43" i="7" s="1"/>
  <c r="H33" i="8"/>
  <c r="H43" i="8" s="1"/>
  <c r="G33" i="8"/>
  <c r="G43" i="8" s="1"/>
  <c r="F33" i="8"/>
  <c r="F43" i="8" s="1"/>
  <c r="H33" i="9"/>
  <c r="H43" i="9" s="1"/>
  <c r="G33" i="9"/>
  <c r="G43" i="9" s="1"/>
  <c r="F33" i="9"/>
  <c r="F43" i="9" s="1"/>
  <c r="H33" i="10"/>
  <c r="H43" i="10" s="1"/>
  <c r="G33" i="10"/>
  <c r="G43" i="10" s="1"/>
  <c r="F33" i="10"/>
  <c r="F43" i="10" s="1"/>
  <c r="H33" i="11"/>
  <c r="H43" i="11" s="1"/>
  <c r="G33" i="11"/>
  <c r="G43" i="11" s="1"/>
  <c r="F33" i="11"/>
  <c r="F43" i="11" s="1"/>
  <c r="H33" i="12"/>
  <c r="H43" i="12" s="1"/>
  <c r="G33" i="12"/>
  <c r="G43" i="12" s="1"/>
  <c r="F33" i="12"/>
  <c r="F43" i="12" s="1"/>
  <c r="H33" i="13"/>
  <c r="H43" i="13" s="1"/>
  <c r="G33" i="13"/>
  <c r="G43" i="13" s="1"/>
  <c r="F33" i="13"/>
  <c r="F43" i="13" s="1"/>
  <c r="H33" i="14"/>
  <c r="H43" i="14" s="1"/>
  <c r="G33" i="14"/>
  <c r="G43" i="14" s="1"/>
  <c r="F33" i="14"/>
  <c r="F43" i="14" s="1"/>
  <c r="H33" i="15"/>
  <c r="H43" i="15" s="1"/>
  <c r="G33" i="15"/>
  <c r="G43" i="15" s="1"/>
  <c r="F33" i="15"/>
  <c r="F43" i="15" s="1"/>
  <c r="H33" i="16"/>
  <c r="H43" i="16" s="1"/>
  <c r="G33" i="16"/>
  <c r="G43" i="16" s="1"/>
  <c r="F33" i="16"/>
  <c r="F43" i="16" s="1"/>
  <c r="H33" i="17"/>
  <c r="H43" i="17" s="1"/>
  <c r="G33" i="17"/>
  <c r="G43" i="17" s="1"/>
  <c r="F33" i="17"/>
  <c r="F43" i="17" s="1"/>
  <c r="H33" i="18"/>
  <c r="H43" i="18" s="1"/>
  <c r="G33" i="18"/>
  <c r="G43" i="18" s="1"/>
  <c r="F33" i="18"/>
  <c r="F43" i="18" s="1"/>
  <c r="H33" i="19"/>
  <c r="H43" i="19" s="1"/>
  <c r="G33" i="19"/>
  <c r="G43" i="19" s="1"/>
  <c r="F33" i="19"/>
  <c r="F43" i="19" s="1"/>
  <c r="H33" i="20"/>
  <c r="H43" i="20" s="1"/>
  <c r="G33" i="20"/>
  <c r="G43" i="20" s="1"/>
  <c r="F33" i="20"/>
  <c r="F43" i="20" s="1"/>
  <c r="H33" i="21"/>
  <c r="H43" i="21" s="1"/>
  <c r="G33" i="21"/>
  <c r="G43" i="21" s="1"/>
  <c r="F33" i="21"/>
  <c r="F43" i="21" s="1"/>
  <c r="H33" i="22"/>
  <c r="H43" i="22" s="1"/>
  <c r="G33" i="22"/>
  <c r="G43" i="22" s="1"/>
  <c r="F33" i="22"/>
  <c r="F43" i="22" s="1"/>
  <c r="H33" i="23"/>
  <c r="H43" i="23" s="1"/>
  <c r="G33" i="23"/>
  <c r="G43" i="23" s="1"/>
  <c r="F33" i="23"/>
  <c r="F43" i="23" s="1"/>
  <c r="H33" i="24"/>
  <c r="H43" i="24" s="1"/>
  <c r="G33" i="24"/>
  <c r="G43" i="24" s="1"/>
  <c r="F33" i="24"/>
  <c r="F43" i="24" s="1"/>
  <c r="H33" i="25"/>
  <c r="H43" i="25" s="1"/>
  <c r="G33" i="25"/>
  <c r="G43" i="25" s="1"/>
  <c r="F33" i="25"/>
  <c r="F43" i="25" s="1"/>
  <c r="H33" i="26"/>
  <c r="H43" i="26" s="1"/>
  <c r="G33" i="26"/>
  <c r="G43" i="26" s="1"/>
  <c r="F33" i="26"/>
  <c r="F43" i="26" s="1"/>
  <c r="H33" i="27"/>
  <c r="H43" i="27" s="1"/>
  <c r="G33" i="27"/>
  <c r="G43" i="27" s="1"/>
  <c r="F33" i="27"/>
  <c r="F43" i="27" s="1"/>
  <c r="H33" i="28"/>
  <c r="H43" i="28" s="1"/>
  <c r="G33" i="28"/>
  <c r="G43" i="28" s="1"/>
  <c r="F33" i="28"/>
  <c r="F43" i="28" s="1"/>
  <c r="H33" i="29"/>
  <c r="H43" i="29" s="1"/>
  <c r="G33" i="29"/>
  <c r="G43" i="29" s="1"/>
  <c r="F33" i="29"/>
  <c r="F43" i="29" s="1"/>
  <c r="H33" i="30"/>
  <c r="H43" i="30" s="1"/>
  <c r="G33" i="30"/>
  <c r="G43" i="30" s="1"/>
  <c r="F33" i="30"/>
  <c r="F43" i="30" s="1"/>
  <c r="H33" i="31"/>
  <c r="H43" i="31" s="1"/>
  <c r="G33" i="31"/>
  <c r="G43" i="31" s="1"/>
  <c r="F33" i="31"/>
  <c r="F43" i="31" s="1"/>
  <c r="H33" i="32"/>
  <c r="H43" i="32" s="1"/>
  <c r="G33" i="32"/>
  <c r="G43" i="32" s="1"/>
  <c r="F33" i="32"/>
  <c r="F43" i="32" s="1"/>
  <c r="H33" i="33"/>
  <c r="H43" i="33" s="1"/>
  <c r="G33" i="33"/>
  <c r="G43" i="33" s="1"/>
  <c r="F33" i="33"/>
  <c r="F43" i="33" s="1"/>
  <c r="H33" i="34"/>
  <c r="H43" i="34" s="1"/>
  <c r="G33" i="34"/>
  <c r="G43" i="34" s="1"/>
  <c r="F33" i="34"/>
  <c r="F43" i="34" s="1"/>
  <c r="H33" i="35"/>
  <c r="H43" i="35" s="1"/>
  <c r="G33" i="35"/>
  <c r="G43" i="35" s="1"/>
  <c r="F33" i="35"/>
  <c r="F43" i="35" s="1"/>
  <c r="H33" i="36"/>
  <c r="H43" i="36" s="1"/>
  <c r="G33" i="36"/>
  <c r="G43" i="36" s="1"/>
  <c r="F33" i="36"/>
  <c r="F43" i="36" s="1"/>
  <c r="H33" i="37"/>
  <c r="H43" i="37" s="1"/>
  <c r="G33" i="37"/>
  <c r="G43" i="37" s="1"/>
  <c r="F33" i="37"/>
  <c r="F43" i="37" s="1"/>
  <c r="H33" i="38"/>
  <c r="H43" i="38" s="1"/>
  <c r="G33" i="38"/>
  <c r="G43" i="38" s="1"/>
  <c r="F33" i="38"/>
  <c r="F43" i="38" s="1"/>
  <c r="H33" i="39"/>
  <c r="H43" i="39" s="1"/>
  <c r="G33" i="39"/>
  <c r="G43" i="39" s="1"/>
  <c r="F33" i="39"/>
  <c r="F43" i="39" s="1"/>
  <c r="H33" i="40"/>
  <c r="H43" i="40" s="1"/>
  <c r="G33" i="40"/>
  <c r="G43" i="40" s="1"/>
  <c r="F33" i="40"/>
  <c r="F43" i="40" s="1"/>
  <c r="H33" i="1"/>
  <c r="H43" i="1" s="1"/>
  <c r="G33" i="1"/>
  <c r="G43" i="1" s="1"/>
  <c r="F33" i="1"/>
  <c r="F43" i="1" s="1"/>
  <c r="H21" i="2"/>
  <c r="G21" i="2"/>
  <c r="F21" i="2"/>
  <c r="H21" i="3"/>
  <c r="G21" i="3"/>
  <c r="F21" i="3"/>
  <c r="H21" i="4"/>
  <c r="G21" i="4"/>
  <c r="F21" i="4"/>
  <c r="H21" i="5"/>
  <c r="G21" i="5"/>
  <c r="F21" i="5"/>
  <c r="H21" i="6"/>
  <c r="G21" i="6"/>
  <c r="F21" i="6"/>
  <c r="H21" i="7"/>
  <c r="G21" i="7"/>
  <c r="F21" i="7"/>
  <c r="H21" i="8"/>
  <c r="G21" i="8"/>
  <c r="F21" i="8"/>
  <c r="H21" i="9"/>
  <c r="G21" i="9"/>
  <c r="F21" i="9"/>
  <c r="H21" i="10"/>
  <c r="G21" i="10"/>
  <c r="F21" i="10"/>
  <c r="H21" i="11"/>
  <c r="G21" i="11"/>
  <c r="F21" i="11"/>
  <c r="H21" i="12"/>
  <c r="G21" i="12"/>
  <c r="F21" i="12"/>
  <c r="H21" i="13"/>
  <c r="G21" i="13"/>
  <c r="F21" i="13"/>
  <c r="H21" i="14"/>
  <c r="G21" i="14"/>
  <c r="F21" i="14"/>
  <c r="H21" i="15"/>
  <c r="G21" i="15"/>
  <c r="F21" i="15"/>
  <c r="H21" i="16"/>
  <c r="G21" i="16"/>
  <c r="F21" i="16"/>
  <c r="H21" i="17"/>
  <c r="G21" i="17"/>
  <c r="F21" i="17"/>
  <c r="H21" i="18"/>
  <c r="G21" i="18"/>
  <c r="F21" i="18"/>
  <c r="H21" i="19"/>
  <c r="G21" i="19"/>
  <c r="F21" i="19"/>
  <c r="H21" i="20"/>
  <c r="G21" i="20"/>
  <c r="F21" i="20"/>
  <c r="H21" i="21"/>
  <c r="G21" i="21"/>
  <c r="F21" i="21"/>
  <c r="H21" i="22"/>
  <c r="G21" i="22"/>
  <c r="F21" i="22"/>
  <c r="H21" i="23"/>
  <c r="G21" i="23"/>
  <c r="F21" i="23"/>
  <c r="H21" i="24"/>
  <c r="G21" i="24"/>
  <c r="F21" i="24"/>
  <c r="H21" i="25"/>
  <c r="G21" i="25"/>
  <c r="F21" i="25"/>
  <c r="H21" i="26"/>
  <c r="G21" i="26"/>
  <c r="F21" i="26"/>
  <c r="H21" i="27"/>
  <c r="G21" i="27"/>
  <c r="F21" i="27"/>
  <c r="H21" i="28"/>
  <c r="G21" i="28"/>
  <c r="F21" i="28"/>
  <c r="H21" i="29"/>
  <c r="G21" i="29"/>
  <c r="F21" i="29"/>
  <c r="H21" i="30"/>
  <c r="G21" i="30"/>
  <c r="F21" i="30"/>
  <c r="H21" i="31"/>
  <c r="G21" i="31"/>
  <c r="F21" i="31"/>
  <c r="H21" i="32"/>
  <c r="G21" i="32"/>
  <c r="F21" i="32"/>
  <c r="H21" i="33"/>
  <c r="G21" i="33"/>
  <c r="F21" i="33"/>
  <c r="H21" i="34"/>
  <c r="G21" i="34"/>
  <c r="F21" i="34"/>
  <c r="H21" i="35"/>
  <c r="G21" i="35"/>
  <c r="F21" i="35"/>
  <c r="H21" i="36"/>
  <c r="G21" i="36"/>
  <c r="F21" i="36"/>
  <c r="H21" i="37"/>
  <c r="G21" i="37"/>
  <c r="F21" i="37"/>
  <c r="H21" i="38"/>
  <c r="G21" i="38"/>
  <c r="F21" i="38"/>
  <c r="H21" i="39"/>
  <c r="G21" i="39"/>
  <c r="F21" i="39"/>
  <c r="H21" i="40"/>
  <c r="G21" i="40"/>
  <c r="F21" i="40"/>
  <c r="H21" i="1"/>
  <c r="G21" i="1"/>
  <c r="F21" i="1"/>
  <c r="H7" i="2"/>
  <c r="H31" i="2" s="1"/>
  <c r="G7" i="2"/>
  <c r="G31" i="2" s="1"/>
  <c r="F7" i="2"/>
  <c r="F31" i="2" s="1"/>
  <c r="H7" i="3"/>
  <c r="H31" i="3" s="1"/>
  <c r="H44" i="3" s="1"/>
  <c r="G7" i="3"/>
  <c r="G31" i="3" s="1"/>
  <c r="F7" i="3"/>
  <c r="F31" i="3" s="1"/>
  <c r="H7" i="4"/>
  <c r="H31" i="4" s="1"/>
  <c r="G7" i="4"/>
  <c r="G31" i="4" s="1"/>
  <c r="G44" i="4" s="1"/>
  <c r="F7" i="4"/>
  <c r="F31" i="4" s="1"/>
  <c r="H7" i="5"/>
  <c r="H31" i="5" s="1"/>
  <c r="G7" i="5"/>
  <c r="G31" i="5" s="1"/>
  <c r="F7" i="5"/>
  <c r="F31" i="5" s="1"/>
  <c r="H7" i="6"/>
  <c r="H31" i="6" s="1"/>
  <c r="G7" i="6"/>
  <c r="G31" i="6" s="1"/>
  <c r="F7" i="6"/>
  <c r="F31" i="6" s="1"/>
  <c r="H7" i="7"/>
  <c r="H31" i="7" s="1"/>
  <c r="H44" i="7" s="1"/>
  <c r="G7" i="7"/>
  <c r="G31" i="7" s="1"/>
  <c r="F7" i="7"/>
  <c r="F31" i="7" s="1"/>
  <c r="H7" i="8"/>
  <c r="H31" i="8" s="1"/>
  <c r="G7" i="8"/>
  <c r="G31" i="8" s="1"/>
  <c r="G44" i="8" s="1"/>
  <c r="F7" i="8"/>
  <c r="F31" i="8" s="1"/>
  <c r="F44" i="8" s="1"/>
  <c r="H7" i="9"/>
  <c r="H31" i="9" s="1"/>
  <c r="G7" i="9"/>
  <c r="G31" i="9" s="1"/>
  <c r="F7" i="9"/>
  <c r="F31" i="9" s="1"/>
  <c r="H7" i="10"/>
  <c r="G7" i="10"/>
  <c r="G31" i="10" s="1"/>
  <c r="F7" i="10"/>
  <c r="F31" i="10" s="1"/>
  <c r="H7" i="11"/>
  <c r="H31" i="11" s="1"/>
  <c r="H44" i="11" s="1"/>
  <c r="G7" i="11"/>
  <c r="G31" i="11" s="1"/>
  <c r="F7" i="11"/>
  <c r="F31" i="11" s="1"/>
  <c r="H7" i="12"/>
  <c r="H31" i="12" s="1"/>
  <c r="G7" i="12"/>
  <c r="G31" i="12" s="1"/>
  <c r="G44" i="12" s="1"/>
  <c r="F7" i="12"/>
  <c r="F31" i="12" s="1"/>
  <c r="F44" i="12" s="1"/>
  <c r="H7" i="13"/>
  <c r="H31" i="13" s="1"/>
  <c r="G7" i="13"/>
  <c r="G31" i="13" s="1"/>
  <c r="F7" i="13"/>
  <c r="F31" i="13" s="1"/>
  <c r="H7" i="14"/>
  <c r="H31" i="14" s="1"/>
  <c r="G7" i="14"/>
  <c r="G31" i="14" s="1"/>
  <c r="F7" i="14"/>
  <c r="F31" i="14" s="1"/>
  <c r="H7" i="15"/>
  <c r="H31" i="15" s="1"/>
  <c r="H44" i="15" s="1"/>
  <c r="G7" i="15"/>
  <c r="G31" i="15" s="1"/>
  <c r="F7" i="15"/>
  <c r="F31" i="15" s="1"/>
  <c r="H7" i="16"/>
  <c r="H31" i="16" s="1"/>
  <c r="H44" i="16" s="1"/>
  <c r="G7" i="16"/>
  <c r="G31" i="16" s="1"/>
  <c r="G44" i="16" s="1"/>
  <c r="F7" i="16"/>
  <c r="F31" i="16" s="1"/>
  <c r="F44" i="16" s="1"/>
  <c r="H7" i="17"/>
  <c r="H31" i="17" s="1"/>
  <c r="G7" i="17"/>
  <c r="G31" i="17" s="1"/>
  <c r="F7" i="17"/>
  <c r="F31" i="17" s="1"/>
  <c r="F44" i="17" s="1"/>
  <c r="H7" i="18"/>
  <c r="H31" i="18" s="1"/>
  <c r="G7" i="18"/>
  <c r="G31" i="18" s="1"/>
  <c r="F7" i="18"/>
  <c r="F31" i="18" s="1"/>
  <c r="H7" i="19"/>
  <c r="H31" i="19" s="1"/>
  <c r="H44" i="19" s="1"/>
  <c r="G7" i="19"/>
  <c r="G31" i="19" s="1"/>
  <c r="G44" i="19" s="1"/>
  <c r="F7" i="19"/>
  <c r="F31" i="19" s="1"/>
  <c r="H7" i="20"/>
  <c r="G7" i="20"/>
  <c r="G31" i="20" s="1"/>
  <c r="F7" i="20"/>
  <c r="F31" i="20" s="1"/>
  <c r="F44" i="20" s="1"/>
  <c r="H7" i="21"/>
  <c r="H31" i="21" s="1"/>
  <c r="G7" i="21"/>
  <c r="G31" i="21" s="1"/>
  <c r="F7" i="21"/>
  <c r="F31" i="21" s="1"/>
  <c r="F44" i="21" s="1"/>
  <c r="H7" i="22"/>
  <c r="H31" i="22" s="1"/>
  <c r="G7" i="22"/>
  <c r="G31" i="22" s="1"/>
  <c r="F7" i="22"/>
  <c r="F31" i="22" s="1"/>
  <c r="H7" i="23"/>
  <c r="H31" i="23" s="1"/>
  <c r="H44" i="23" s="1"/>
  <c r="G7" i="23"/>
  <c r="G31" i="23" s="1"/>
  <c r="G44" i="23" s="1"/>
  <c r="F7" i="23"/>
  <c r="F31" i="23" s="1"/>
  <c r="H7" i="24"/>
  <c r="H31" i="24" s="1"/>
  <c r="H44" i="24" s="1"/>
  <c r="G7" i="24"/>
  <c r="G31" i="24" s="1"/>
  <c r="G44" i="24" s="1"/>
  <c r="F7" i="24"/>
  <c r="F31" i="24" s="1"/>
  <c r="F44" i="24" s="1"/>
  <c r="H7" i="25"/>
  <c r="H31" i="25" s="1"/>
  <c r="G7" i="25"/>
  <c r="G31" i="25" s="1"/>
  <c r="F7" i="25"/>
  <c r="F31" i="25" s="1"/>
  <c r="F44" i="25" s="1"/>
  <c r="H7" i="26"/>
  <c r="H31" i="26" s="1"/>
  <c r="G7" i="26"/>
  <c r="G31" i="26" s="1"/>
  <c r="F7" i="26"/>
  <c r="F31" i="26" s="1"/>
  <c r="H7" i="27"/>
  <c r="H31" i="27" s="1"/>
  <c r="H44" i="27" s="1"/>
  <c r="G7" i="27"/>
  <c r="G31" i="27" s="1"/>
  <c r="G44" i="27" s="1"/>
  <c r="F7" i="27"/>
  <c r="F31" i="27" s="1"/>
  <c r="H7" i="28"/>
  <c r="H31" i="28" s="1"/>
  <c r="G7" i="28"/>
  <c r="G31" i="28" s="1"/>
  <c r="G44" i="28" s="1"/>
  <c r="F7" i="28"/>
  <c r="F31" i="28" s="1"/>
  <c r="F44" i="28" s="1"/>
  <c r="H7" i="29"/>
  <c r="H31" i="29" s="1"/>
  <c r="G7" i="29"/>
  <c r="G31" i="29" s="1"/>
  <c r="F7" i="29"/>
  <c r="F31" i="29" s="1"/>
  <c r="H7" i="30"/>
  <c r="H31" i="30" s="1"/>
  <c r="G7" i="30"/>
  <c r="G31" i="30" s="1"/>
  <c r="F7" i="30"/>
  <c r="F31" i="30" s="1"/>
  <c r="H7" i="31"/>
  <c r="H31" i="31" s="1"/>
  <c r="H44" i="31" s="1"/>
  <c r="G7" i="31"/>
  <c r="G31" i="31" s="1"/>
  <c r="G44" i="31" s="1"/>
  <c r="F7" i="31"/>
  <c r="F31" i="31" s="1"/>
  <c r="H7" i="32"/>
  <c r="H31" i="32" s="1"/>
  <c r="G7" i="32"/>
  <c r="G31" i="32" s="1"/>
  <c r="G44" i="32" s="1"/>
  <c r="F7" i="32"/>
  <c r="F31" i="32" s="1"/>
  <c r="F44" i="32" s="1"/>
  <c r="H7" i="33"/>
  <c r="H31" i="33" s="1"/>
  <c r="G7" i="33"/>
  <c r="G31" i="33" s="1"/>
  <c r="F7" i="33"/>
  <c r="F31" i="33" s="1"/>
  <c r="H7" i="34"/>
  <c r="H31" i="34" s="1"/>
  <c r="H44" i="34" s="1"/>
  <c r="G7" i="34"/>
  <c r="G31" i="34" s="1"/>
  <c r="F7" i="34"/>
  <c r="F31" i="34" s="1"/>
  <c r="H7" i="35"/>
  <c r="H31" i="35" s="1"/>
  <c r="H44" i="35" s="1"/>
  <c r="G7" i="35"/>
  <c r="G31" i="35" s="1"/>
  <c r="G44" i="35" s="1"/>
  <c r="F7" i="35"/>
  <c r="F31" i="35" s="1"/>
  <c r="F44" i="35" s="1"/>
  <c r="H7" i="36"/>
  <c r="H31" i="36" s="1"/>
  <c r="G7" i="36"/>
  <c r="G31" i="36" s="1"/>
  <c r="G44" i="36" s="1"/>
  <c r="F7" i="36"/>
  <c r="F31" i="36" s="1"/>
  <c r="F44" i="36" s="1"/>
  <c r="H7" i="37"/>
  <c r="H31" i="37" s="1"/>
  <c r="G7" i="37"/>
  <c r="G31" i="37" s="1"/>
  <c r="F7" i="37"/>
  <c r="F31" i="37" s="1"/>
  <c r="H7" i="38"/>
  <c r="H31" i="38" s="1"/>
  <c r="H44" i="38" s="1"/>
  <c r="G7" i="38"/>
  <c r="G31" i="38" s="1"/>
  <c r="F7" i="38"/>
  <c r="F31" i="38" s="1"/>
  <c r="H7" i="39"/>
  <c r="H31" i="39" s="1"/>
  <c r="H44" i="39" s="1"/>
  <c r="G7" i="39"/>
  <c r="G31" i="39" s="1"/>
  <c r="G44" i="39" s="1"/>
  <c r="F7" i="39"/>
  <c r="F31" i="39" s="1"/>
  <c r="F44" i="39" s="1"/>
  <c r="H7" i="40"/>
  <c r="H31" i="40" s="1"/>
  <c r="G7" i="40"/>
  <c r="G31" i="40" s="1"/>
  <c r="G44" i="40" s="1"/>
  <c r="F7" i="40"/>
  <c r="F31" i="40" s="1"/>
  <c r="F44" i="40" s="1"/>
  <c r="H7" i="1"/>
  <c r="H31" i="1" s="1"/>
  <c r="G7" i="1"/>
  <c r="G31" i="1" s="1"/>
  <c r="F7" i="1"/>
  <c r="F31" i="1" s="1"/>
  <c r="F46" i="4" l="1"/>
  <c r="G46" i="18"/>
  <c r="G120" i="18" s="1"/>
  <c r="F46" i="17"/>
  <c r="F120" i="17" s="1"/>
  <c r="F46" i="9"/>
  <c r="F120" i="9" s="1"/>
  <c r="H31" i="20"/>
  <c r="H44" i="20" s="1"/>
  <c r="G46" i="21"/>
  <c r="G120" i="21" s="1"/>
  <c r="F46" i="20"/>
  <c r="F120" i="20" s="1"/>
  <c r="H46" i="1"/>
  <c r="H120" i="1" s="1"/>
  <c r="F46" i="39"/>
  <c r="F120" i="39" s="1"/>
  <c r="F46" i="31"/>
  <c r="F120" i="31" s="1"/>
  <c r="F46" i="23"/>
  <c r="F120" i="23" s="1"/>
  <c r="F46" i="2"/>
  <c r="F120" i="2" s="1"/>
  <c r="F46" i="5"/>
  <c r="F120" i="5" s="1"/>
  <c r="G46" i="2"/>
  <c r="G120" i="2" s="1"/>
  <c r="F46" i="40"/>
  <c r="F120" i="40" s="1"/>
  <c r="H46" i="2"/>
  <c r="H120" i="2" s="1"/>
  <c r="F46" i="3"/>
  <c r="F120" i="3" s="1"/>
  <c r="H31" i="10"/>
  <c r="F46" i="29"/>
  <c r="F46" i="15"/>
  <c r="F120" i="15" s="1"/>
  <c r="F46" i="7"/>
  <c r="F120" i="7" s="1"/>
  <c r="F46" i="32"/>
  <c r="F120" i="32" s="1"/>
  <c r="F46" i="24"/>
  <c r="F120" i="24" s="1"/>
  <c r="F46" i="21"/>
  <c r="F120" i="21" s="1"/>
  <c r="F46" i="18"/>
  <c r="F120" i="18" s="1"/>
  <c r="F46" i="10"/>
  <c r="F120" i="10" s="1"/>
  <c r="F46" i="35"/>
  <c r="F120" i="35" s="1"/>
  <c r="F46" i="27"/>
  <c r="F120" i="27" s="1"/>
  <c r="F46" i="13"/>
  <c r="F120" i="13" s="1"/>
  <c r="F46" i="12"/>
  <c r="F120" i="12" s="1"/>
  <c r="F46" i="38"/>
  <c r="F120" i="38" s="1"/>
  <c r="F46" i="30"/>
  <c r="F120" i="30" s="1"/>
  <c r="F46" i="22"/>
  <c r="F120" i="22" s="1"/>
  <c r="F46" i="19"/>
  <c r="F120" i="19" s="1"/>
  <c r="F46" i="16"/>
  <c r="F120" i="16" s="1"/>
  <c r="F46" i="8"/>
  <c r="F120" i="8" s="1"/>
  <c r="F46" i="34"/>
  <c r="F120" i="34" s="1"/>
  <c r="F46" i="26"/>
  <c r="F120" i="26" s="1"/>
  <c r="F46" i="37"/>
  <c r="F120" i="37" s="1"/>
  <c r="F46" i="1"/>
  <c r="F120" i="1" s="1"/>
  <c r="F46" i="33"/>
  <c r="F120" i="33" s="1"/>
  <c r="F46" i="25"/>
  <c r="F120" i="25" s="1"/>
  <c r="F46" i="11"/>
  <c r="F120" i="11" s="1"/>
  <c r="G46" i="1"/>
  <c r="G120" i="1" s="1"/>
  <c r="F46" i="36"/>
  <c r="F120" i="36" s="1"/>
  <c r="F46" i="28"/>
  <c r="F120" i="28" s="1"/>
  <c r="F46" i="14"/>
  <c r="F120" i="14" s="1"/>
  <c r="F46" i="6"/>
  <c r="F120" i="6" s="1"/>
  <c r="G46" i="29"/>
  <c r="G120" i="29" s="1"/>
  <c r="G46" i="9"/>
  <c r="G120" i="9" s="1"/>
  <c r="G46" i="5"/>
  <c r="G120" i="5" s="1"/>
  <c r="G46" i="39"/>
  <c r="G120" i="39" s="1"/>
  <c r="G46" i="37"/>
  <c r="G120" i="37" s="1"/>
  <c r="H46" i="4"/>
  <c r="H120" i="4" s="1"/>
  <c r="G44" i="15"/>
  <c r="G44" i="7"/>
  <c r="F43" i="4"/>
  <c r="F44" i="4" s="1"/>
  <c r="H46" i="7"/>
  <c r="H120" i="7" s="1"/>
  <c r="H43" i="2"/>
  <c r="G44" i="20"/>
  <c r="G44" i="11"/>
  <c r="G44" i="3"/>
  <c r="G46" i="17"/>
  <c r="G120" i="17" s="1"/>
  <c r="G46" i="13"/>
  <c r="G120" i="13" s="1"/>
  <c r="G46" i="25"/>
  <c r="G120" i="25" s="1"/>
  <c r="H46" i="22"/>
  <c r="H120" i="22" s="1"/>
  <c r="F44" i="31"/>
  <c r="G46" i="40"/>
  <c r="G120" i="40" s="1"/>
  <c r="F120" i="29"/>
  <c r="H46" i="29"/>
  <c r="H120" i="29" s="1"/>
  <c r="H46" i="11"/>
  <c r="H120" i="11" s="1"/>
  <c r="H46" i="8"/>
  <c r="H120" i="8" s="1"/>
  <c r="G46" i="7"/>
  <c r="G120" i="7" s="1"/>
  <c r="H46" i="5"/>
  <c r="H120" i="5" s="1"/>
  <c r="G46" i="4"/>
  <c r="G120" i="4" s="1"/>
  <c r="G46" i="3"/>
  <c r="G120" i="3" s="1"/>
  <c r="H46" i="18"/>
  <c r="H120" i="18" s="1"/>
  <c r="F120" i="4"/>
  <c r="H46" i="35"/>
  <c r="H120" i="35" s="1"/>
  <c r="H46" i="31"/>
  <c r="H120" i="31" s="1"/>
  <c r="G46" i="24"/>
  <c r="G120" i="24" s="1"/>
  <c r="H46" i="24"/>
  <c r="H120" i="24" s="1"/>
  <c r="H46" i="17"/>
  <c r="H120" i="17" s="1"/>
  <c r="H46" i="16"/>
  <c r="H120" i="16" s="1"/>
  <c r="H46" i="14"/>
  <c r="H120" i="14" s="1"/>
  <c r="G46" i="10"/>
  <c r="G120" i="10" s="1"/>
  <c r="H46" i="38"/>
  <c r="H120" i="38" s="1"/>
  <c r="H46" i="27"/>
  <c r="H120" i="27" s="1"/>
  <c r="G46" i="27"/>
  <c r="G120" i="27" s="1"/>
  <c r="G46" i="20"/>
  <c r="G120" i="20" s="1"/>
  <c r="H46" i="13"/>
  <c r="H120" i="13" s="1"/>
  <c r="H46" i="10"/>
  <c r="H120" i="10" s="1"/>
  <c r="G46" i="6"/>
  <c r="G120" i="6" s="1"/>
  <c r="H46" i="39"/>
  <c r="H120" i="39" s="1"/>
  <c r="G46" i="14"/>
  <c r="G120" i="14" s="1"/>
  <c r="H46" i="34"/>
  <c r="H120" i="34" s="1"/>
  <c r="H46" i="30"/>
  <c r="H120" i="30" s="1"/>
  <c r="H46" i="25"/>
  <c r="H120" i="25" s="1"/>
  <c r="H46" i="23"/>
  <c r="H120" i="23" s="1"/>
  <c r="G46" i="23"/>
  <c r="G120" i="23" s="1"/>
  <c r="G46" i="19"/>
  <c r="G120" i="19" s="1"/>
  <c r="G46" i="16"/>
  <c r="G120" i="16" s="1"/>
  <c r="H46" i="9"/>
  <c r="H120" i="9" s="1"/>
  <c r="H46" i="6"/>
  <c r="H120" i="6" s="1"/>
  <c r="G46" i="35"/>
  <c r="G120" i="35" s="1"/>
  <c r="G46" i="31"/>
  <c r="G120" i="31" s="1"/>
  <c r="H46" i="20"/>
  <c r="H120" i="20" s="1"/>
  <c r="H46" i="3"/>
  <c r="H120" i="3" s="1"/>
  <c r="G46" i="38"/>
  <c r="G120" i="38" s="1"/>
  <c r="H46" i="40"/>
  <c r="H120" i="40" s="1"/>
  <c r="G46" i="36"/>
  <c r="G120" i="36" s="1"/>
  <c r="G46" i="34"/>
  <c r="G120" i="34" s="1"/>
  <c r="G46" i="32"/>
  <c r="G120" i="32" s="1"/>
  <c r="G46" i="30"/>
  <c r="G120" i="30" s="1"/>
  <c r="H46" i="26"/>
  <c r="H120" i="26" s="1"/>
  <c r="G46" i="26"/>
  <c r="G120" i="26" s="1"/>
  <c r="H46" i="19"/>
  <c r="H120" i="19" s="1"/>
  <c r="G46" i="15"/>
  <c r="G120" i="15" s="1"/>
  <c r="G46" i="12"/>
  <c r="G120" i="12" s="1"/>
  <c r="H46" i="28"/>
  <c r="H120" i="28" s="1"/>
  <c r="H46" i="21"/>
  <c r="H120" i="21" s="1"/>
  <c r="H46" i="37"/>
  <c r="H120" i="37" s="1"/>
  <c r="H46" i="36"/>
  <c r="H120" i="36" s="1"/>
  <c r="H46" i="33"/>
  <c r="H120" i="33" s="1"/>
  <c r="G46" i="33"/>
  <c r="G120" i="33" s="1"/>
  <c r="H46" i="32"/>
  <c r="H120" i="32" s="1"/>
  <c r="G46" i="28"/>
  <c r="G120" i="28" s="1"/>
  <c r="G46" i="22"/>
  <c r="G120" i="22" s="1"/>
  <c r="H46" i="15"/>
  <c r="H120" i="15" s="1"/>
  <c r="H46" i="12"/>
  <c r="H120" i="12" s="1"/>
  <c r="G46" i="11"/>
  <c r="G120" i="11" s="1"/>
  <c r="G46" i="8"/>
  <c r="G120" i="8" s="1"/>
  <c r="H44" i="18"/>
  <c r="H44" i="10"/>
  <c r="H44" i="2"/>
  <c r="F44" i="1"/>
  <c r="H44" i="28"/>
  <c r="F44" i="14"/>
  <c r="H44" i="4"/>
  <c r="G44" i="1"/>
  <c r="F44" i="30"/>
  <c r="G44" i="38"/>
  <c r="F44" i="27"/>
  <c r="H44" i="25"/>
  <c r="G44" i="22"/>
  <c r="F44" i="19"/>
  <c r="H44" i="17"/>
  <c r="G44" i="14"/>
  <c r="F44" i="11"/>
  <c r="H44" i="9"/>
  <c r="G44" i="6"/>
  <c r="F44" i="3"/>
  <c r="G44" i="25"/>
  <c r="F44" i="6"/>
  <c r="H44" i="22"/>
  <c r="H44" i="14"/>
  <c r="H44" i="6"/>
  <c r="G44" i="33"/>
  <c r="G44" i="30"/>
  <c r="F44" i="13"/>
  <c r="F44" i="5"/>
  <c r="F44" i="9"/>
  <c r="F44" i="38"/>
  <c r="G44" i="17"/>
  <c r="H44" i="33"/>
  <c r="F44" i="29"/>
  <c r="H44" i="40"/>
  <c r="G44" i="37"/>
  <c r="F44" i="34"/>
  <c r="H44" i="32"/>
  <c r="G44" i="29"/>
  <c r="F44" i="26"/>
  <c r="G44" i="21"/>
  <c r="F44" i="18"/>
  <c r="F44" i="10"/>
  <c r="H44" i="8"/>
  <c r="F44" i="2"/>
  <c r="H44" i="36"/>
  <c r="H44" i="12"/>
  <c r="H44" i="1"/>
  <c r="F44" i="37"/>
  <c r="G44" i="34"/>
  <c r="H44" i="29"/>
  <c r="G44" i="26"/>
  <c r="F44" i="23"/>
  <c r="H44" i="21"/>
  <c r="G44" i="18"/>
  <c r="F44" i="15"/>
  <c r="H44" i="13"/>
  <c r="G44" i="10"/>
  <c r="F44" i="7"/>
  <c r="H44" i="5"/>
  <c r="G44" i="2"/>
  <c r="H44" i="30"/>
  <c r="H44" i="37"/>
  <c r="H44" i="26"/>
  <c r="G44" i="13"/>
  <c r="F44" i="22"/>
  <c r="G44" i="5"/>
  <c r="F44" i="33"/>
  <c r="G44" i="9"/>
</calcChain>
</file>

<file path=xl/sharedStrings.xml><?xml version="1.0" encoding="utf-8"?>
<sst xmlns="http://schemas.openxmlformats.org/spreadsheetml/2006/main" count="3211" uniqueCount="135">
  <si>
    <t>LOCAL GOVERNMENT MTEF ALLOCATIONS: 2025/26 - 2027/28</t>
  </si>
  <si>
    <t/>
  </si>
  <si>
    <t xml:space="preserve">
Summary</t>
  </si>
  <si>
    <t>2025/26
 R thousands</t>
  </si>
  <si>
    <t>2026/27
 R thousands</t>
  </si>
  <si>
    <t>2027/28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</si>
  <si>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</si>
  <si>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</si>
  <si>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</si>
  <si>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</si>
  <si>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</si>
  <si>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</si>
  <si>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</si>
  <si>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</si>
  <si>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</si>
  <si>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</si>
  <si>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Urban development financing grant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</si>
  <si>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</si>
  <si>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</si>
  <si>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</si>
  <si>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</si>
  <si>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</si>
  <si>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</si>
  <si>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Informal settlements upgrading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</si>
  <si>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</si>
  <si>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</si>
  <si>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</si>
  <si>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</si>
  <si>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</si>
  <si>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</si>
  <si>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</si>
  <si>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</si>
  <si>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</si>
  <si>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</si>
  <si>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</si>
  <si>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</si>
  <si>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</si>
  <si>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</si>
  <si>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</si>
  <si>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</si>
  <si>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Smart meter grant</t>
  </si>
  <si>
    <t>Sub total indirect transfers</t>
  </si>
  <si>
    <t>Total</t>
  </si>
  <si>
    <t xml:space="preserve">
A BUF    Buffalo City</t>
  </si>
  <si>
    <t xml:space="preserve">
C DC10   Sarah Baartman</t>
  </si>
  <si>
    <t xml:space="preserve">
C DC12   Amathole</t>
  </si>
  <si>
    <t xml:space="preserve"> </t>
  </si>
  <si>
    <t xml:space="preserve">  Breakdown of Equitable Share for district municipalities authorised for services</t>
  </si>
  <si>
    <t xml:space="preserve">       Water</t>
  </si>
  <si>
    <t>EC121  : Mbhashe</t>
  </si>
  <si>
    <t>EC122  : Mnquma</t>
  </si>
  <si>
    <t>EC123  : Great Kei</t>
  </si>
  <si>
    <t>EC124  : Amahlathi</t>
  </si>
  <si>
    <t>EC126  : Ngqushwa</t>
  </si>
  <si>
    <t>EC129  : Raymond Mhlaba</t>
  </si>
  <si>
    <t xml:space="preserve">       Sanitation</t>
  </si>
  <si>
    <t xml:space="preserve">  Breakdown of MIG allocations for district municipalities authorised for services</t>
  </si>
  <si>
    <t xml:space="preserve">  Breakdown of WSIG allocations for district municipalities authorised for services</t>
  </si>
  <si>
    <t xml:space="preserve">
C DC13   Chris Hani</t>
  </si>
  <si>
    <t>EC131  : Inxuba Yethemba</t>
  </si>
  <si>
    <t>EC135  : Intsika Yethu</t>
  </si>
  <si>
    <t>EC136  : Emalahleni (EC)</t>
  </si>
  <si>
    <t>EC137  : Dr. A.B. Xuma</t>
  </si>
  <si>
    <t>EC138  : Sakhisizwe</t>
  </si>
  <si>
    <t>EC139  : Enoch Mgijima</t>
  </si>
  <si>
    <t xml:space="preserve">
C DC14   Joe Gqabi</t>
  </si>
  <si>
    <t>EC141  : Elundini</t>
  </si>
  <si>
    <t>EC142  : Senqu</t>
  </si>
  <si>
    <t>EC145  : Walter Sisulu</t>
  </si>
  <si>
    <t xml:space="preserve">
C DC15   O R Tambo</t>
  </si>
  <si>
    <t>EC153  : Ngquza Hills</t>
  </si>
  <si>
    <t>EC154  : Port St Johns</t>
  </si>
  <si>
    <t>EC155  : Nyandeni</t>
  </si>
  <si>
    <t>EC156  : Mhlontlo</t>
  </si>
  <si>
    <t>EC157  : King Sabata Dalindyebo</t>
  </si>
  <si>
    <t xml:space="preserve">
C DC44   Alfred Nzo</t>
  </si>
  <si>
    <t>EC441  : Matatiele</t>
  </si>
  <si>
    <t>EC442  : Umzimvubu</t>
  </si>
  <si>
    <t>EC443  : Winnie Madikizela-Mandela</t>
  </si>
  <si>
    <t>EC444  : Ntabankulu</t>
  </si>
  <si>
    <t xml:space="preserve">
B EC101  Dr Beyers Naude</t>
  </si>
  <si>
    <t xml:space="preserve">
B EC102  Blue Crane Route</t>
  </si>
  <si>
    <t xml:space="preserve">
B EC104  Makana</t>
  </si>
  <si>
    <t xml:space="preserve">
B EC105  Ndlambe</t>
  </si>
  <si>
    <t xml:space="preserve">
B EC106  Sundays River Valley</t>
  </si>
  <si>
    <t xml:space="preserve">
B EC108  Kouga</t>
  </si>
  <si>
    <t xml:space="preserve">
B EC109  Kou-Kamma</t>
  </si>
  <si>
    <t xml:space="preserve">
B EC121  Mbhashe</t>
  </si>
  <si>
    <t xml:space="preserve">
B EC122  Mnquma</t>
  </si>
  <si>
    <t xml:space="preserve">
B EC123  Great Kei</t>
  </si>
  <si>
    <t xml:space="preserve">
B EC124  Amahlathi</t>
  </si>
  <si>
    <t xml:space="preserve">
B EC126  Ngqushwa</t>
  </si>
  <si>
    <t xml:space="preserve">
B EC129  Raymond Mhlaba</t>
  </si>
  <si>
    <t xml:space="preserve">
B EC131  Inxuba Yethemba</t>
  </si>
  <si>
    <t xml:space="preserve">
B EC135  Intsika Yethu</t>
  </si>
  <si>
    <t xml:space="preserve">
B EC136  Emalahleni (EC)</t>
  </si>
  <si>
    <t xml:space="preserve">
B EC137  Dr. A.B. Xuma</t>
  </si>
  <si>
    <t xml:space="preserve">
B EC138  Sakhisizwe</t>
  </si>
  <si>
    <t xml:space="preserve">
B EC139  Enoch Mgijima</t>
  </si>
  <si>
    <t xml:space="preserve">
B EC141  Elundini</t>
  </si>
  <si>
    <t xml:space="preserve">
B EC142  Senqu</t>
  </si>
  <si>
    <t xml:space="preserve">
B EC145  Walter Sisulu</t>
  </si>
  <si>
    <t xml:space="preserve">
B EC153  Ngquza Hills</t>
  </si>
  <si>
    <t xml:space="preserve">
B EC154  Port St Johns</t>
  </si>
  <si>
    <t xml:space="preserve">
B EC155  Nyandeni</t>
  </si>
  <si>
    <t xml:space="preserve">
B EC156  Mhlontlo</t>
  </si>
  <si>
    <t xml:space="preserve">
B EC157  King Sabata Dalindyebo</t>
  </si>
  <si>
    <t xml:space="preserve">
B EC441  Matatiele</t>
  </si>
  <si>
    <t xml:space="preserve">
B EC442  Umzimvubu</t>
  </si>
  <si>
    <t xml:space="preserve">
B EC443  Winnie Madikizela-Mandela</t>
  </si>
  <si>
    <t xml:space="preserve">
B EC444  Ntabankulu</t>
  </si>
  <si>
    <t xml:space="preserve">
A NMA    Nelson Mandela Bay</t>
  </si>
  <si>
    <t>Transfers from Provincial Departments</t>
  </si>
  <si>
    <t>Municipal Allocations from Provincial Departments</t>
  </si>
  <si>
    <t>of which</t>
  </si>
  <si>
    <t>Total: Transfers from Provincial Departments</t>
  </si>
  <si>
    <t>OFFICE OF THE PREMIER</t>
  </si>
  <si>
    <t>Small Town Revitalisation Programme</t>
  </si>
  <si>
    <t>DEPARTMENT OF HEALTH</t>
  </si>
  <si>
    <t>Hospital Budgets</t>
  </si>
  <si>
    <t>Hospital Budgets: General regional hospitals per District/Municipality</t>
  </si>
  <si>
    <t>Hospital Budgets: Tuberculosis hospitals per District/Municipality</t>
  </si>
  <si>
    <t>Hospital Budgets: Psychiatric hospitals per district/Municipality</t>
  </si>
  <si>
    <t>Hospital Budgets: Central Hospital</t>
  </si>
  <si>
    <t xml:space="preserve">Hospital Budgets: Provincial tertiary hospitals per District/Municipality </t>
  </si>
  <si>
    <t>DEPARTMENT OF ECONOMIC DEVELOPMENT AND ENVIRONMENTAL AFFAIRS</t>
  </si>
  <si>
    <t>Expanded Public Works Programme (EPWP), and Waste Management, Waste Greening and Cleaning, and Alien plants Eradication</t>
  </si>
  <si>
    <t>DEPARTMENT OF TRANSPORT</t>
  </si>
  <si>
    <t xml:space="preserve">EPWP labour-intensive projects </t>
  </si>
  <si>
    <t>DEPARTMENT OF HUMAN SETTLEMENTS</t>
  </si>
  <si>
    <t>Human settlements Development Grant</t>
  </si>
  <si>
    <t xml:space="preserve">DEPARTMENT OF SPORT RECREATION ARTS AND CULTURE </t>
  </si>
  <si>
    <t>Implementation and operational support for the Hybrid Minigrid in upper Blinkwater for post investment support (Maintenance)</t>
  </si>
  <si>
    <t>Provincial Roads Maintenance Grant</t>
  </si>
  <si>
    <t>Community Library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</si>
</sst>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164" fontId="5" fillId="0" borderId="2" xfId="0" quotePrefix="1" applyNumberFormat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165" fontId="5" fillId="0" borderId="0" xfId="0" applyNumberFormat="1" applyFont="1" applyAlignment="1">
      <alignment vertical="center"/>
    </xf>
    <xf numFmtId="0" fontId="9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165" fontId="5" fillId="0" borderId="0" xfId="0" applyNumberFormat="1" applyFont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wrapText="1"/>
    </xf>
    <xf numFmtId="165" fontId="5" fillId="0" borderId="4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165" fontId="10" fillId="0" borderId="1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14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 indent="2"/>
    </xf>
    <xf numFmtId="165" fontId="5" fillId="0" borderId="5" xfId="0" applyNumberFormat="1" applyFont="1" applyBorder="1" applyAlignment="1">
      <alignment horizontal="right" vertical="center"/>
    </xf>
    <xf numFmtId="165" fontId="5" fillId="0" borderId="6" xfId="0" applyNumberFormat="1" applyFont="1" applyBorder="1" applyAlignment="1">
      <alignment horizontal="right" vertical="center"/>
    </xf>
    <xf numFmtId="165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165" fontId="0" fillId="0" borderId="0" xfId="0" applyNumberFormat="1"/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51"/>
  <sheetViews>
    <sheetView showGridLines="0" tabSelected="1" topLeftCell="A25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2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13753162000</v>
      </c>
      <c r="G5" s="3">
        <v>14208853000</v>
      </c>
      <c r="H5" s="3">
        <v>14851175000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8045641000</v>
      </c>
      <c r="G7" s="23">
        <f>SUM(G8:G20)</f>
        <v>7763665000</v>
      </c>
      <c r="H7" s="23">
        <f>SUM(H8:H20)</f>
        <v>8081509000</v>
      </c>
    </row>
    <row r="8" spans="5:8" x14ac:dyDescent="0.2">
      <c r="E8" s="24" t="s">
        <v>11</v>
      </c>
      <c r="F8" s="9">
        <v>3575350000</v>
      </c>
      <c r="G8" s="9">
        <v>3947304000</v>
      </c>
      <c r="H8" s="9">
        <v>4132287000</v>
      </c>
    </row>
    <row r="9" spans="5:8" x14ac:dyDescent="0.2">
      <c r="E9" s="24" t="s">
        <v>12</v>
      </c>
      <c r="F9" s="9">
        <v>1223061000</v>
      </c>
      <c r="G9" s="9">
        <v>1278895000</v>
      </c>
      <c r="H9" s="9">
        <v>1336727000</v>
      </c>
    </row>
    <row r="10" spans="5:8" x14ac:dyDescent="0.2">
      <c r="E10" s="24" t="s">
        <v>13</v>
      </c>
      <c r="F10" s="25">
        <v>298225000</v>
      </c>
      <c r="G10" s="25">
        <v>305631000</v>
      </c>
      <c r="H10" s="25">
        <v>324803000</v>
      </c>
    </row>
    <row r="11" spans="5:8" x14ac:dyDescent="0.2">
      <c r="E11" s="24" t="s">
        <v>14</v>
      </c>
      <c r="F11" s="9">
        <v>342222000</v>
      </c>
      <c r="G11" s="9">
        <v>327503000</v>
      </c>
      <c r="H11" s="9">
        <v>342306000</v>
      </c>
    </row>
    <row r="12" spans="5:8" x14ac:dyDescent="0.2">
      <c r="E12" s="24" t="s">
        <v>15</v>
      </c>
      <c r="F12" s="9">
        <v>12600000</v>
      </c>
      <c r="G12" s="9">
        <v>7500000</v>
      </c>
      <c r="H12" s="9">
        <v>8800000</v>
      </c>
    </row>
    <row r="13" spans="5:8" x14ac:dyDescent="0.2">
      <c r="E13" s="24" t="s">
        <v>16</v>
      </c>
      <c r="F13" s="25">
        <v>97300000</v>
      </c>
      <c r="G13" s="25">
        <v>77806000</v>
      </c>
      <c r="H13" s="25">
        <v>89697000</v>
      </c>
    </row>
    <row r="14" spans="5:8" x14ac:dyDescent="0.2">
      <c r="E14" s="24" t="s">
        <v>17</v>
      </c>
      <c r="F14" s="25">
        <v>18548000</v>
      </c>
      <c r="G14" s="25">
        <v>19397000</v>
      </c>
      <c r="H14" s="25">
        <v>20266000</v>
      </c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>
        <v>725000000</v>
      </c>
      <c r="G16" s="9">
        <v>493290000</v>
      </c>
      <c r="H16" s="9">
        <v>466079000</v>
      </c>
    </row>
    <row r="17" spans="5:8" x14ac:dyDescent="0.2">
      <c r="E17" s="24" t="s">
        <v>20</v>
      </c>
      <c r="F17" s="9">
        <v>553071000</v>
      </c>
      <c r="G17" s="9">
        <v>578196000</v>
      </c>
      <c r="H17" s="9">
        <v>599474000</v>
      </c>
    </row>
    <row r="18" spans="5:8" x14ac:dyDescent="0.2">
      <c r="E18" s="24" t="s">
        <v>21</v>
      </c>
      <c r="F18" s="25">
        <v>504019000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>
        <v>696245000</v>
      </c>
      <c r="G20" s="9">
        <v>728143000</v>
      </c>
      <c r="H20" s="9">
        <v>761070000</v>
      </c>
    </row>
    <row r="21" spans="5:8" ht="16.5" x14ac:dyDescent="0.3">
      <c r="E21" s="20" t="s">
        <v>24</v>
      </c>
      <c r="F21" s="3">
        <f>SUM(F22:F30)</f>
        <v>228509000</v>
      </c>
      <c r="G21" s="3">
        <f>SUM(G22:G30)</f>
        <v>156851000</v>
      </c>
      <c r="H21" s="3">
        <f>SUM(H22:H30)</f>
        <v>174189000</v>
      </c>
    </row>
    <row r="22" spans="5:8" x14ac:dyDescent="0.2">
      <c r="E22" s="24" t="s">
        <v>25</v>
      </c>
      <c r="F22" s="25">
        <v>89785000</v>
      </c>
      <c r="G22" s="25">
        <v>96301000</v>
      </c>
      <c r="H22" s="25">
        <v>100689000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83724000</v>
      </c>
      <c r="G24" s="9"/>
      <c r="H24" s="9"/>
    </row>
    <row r="25" spans="5:8" x14ac:dyDescent="0.2">
      <c r="E25" s="24" t="s">
        <v>28</v>
      </c>
      <c r="F25" s="9">
        <v>27000000</v>
      </c>
      <c r="G25" s="9">
        <v>31700000</v>
      </c>
      <c r="H25" s="9">
        <v>31500000</v>
      </c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>
        <v>28000000</v>
      </c>
      <c r="G27" s="9">
        <v>28850000</v>
      </c>
      <c r="H27" s="9">
        <v>42000000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22027312000</v>
      </c>
      <c r="G31" s="16">
        <f>+G5+G6+G7+G21</f>
        <v>22129369000</v>
      </c>
      <c r="H31" s="16">
        <f>+H5+H6+H7+H21</f>
        <v>23106873000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1140147000</v>
      </c>
      <c r="G33" s="3">
        <f>SUM(G34:G40)</f>
        <v>923968000</v>
      </c>
      <c r="H33" s="3">
        <f>SUM(H34:H40)</f>
        <v>1000204000</v>
      </c>
    </row>
    <row r="34" spans="5:8" x14ac:dyDescent="0.2">
      <c r="E34" s="24" t="s">
        <v>19</v>
      </c>
      <c r="F34" s="9">
        <v>300916000</v>
      </c>
      <c r="G34" s="9">
        <v>301429000</v>
      </c>
      <c r="H34" s="9">
        <v>348000000</v>
      </c>
    </row>
    <row r="35" spans="5:8" x14ac:dyDescent="0.2">
      <c r="E35" s="24" t="s">
        <v>37</v>
      </c>
      <c r="F35" s="9">
        <v>515162000</v>
      </c>
      <c r="G35" s="9">
        <v>565909000</v>
      </c>
      <c r="H35" s="9">
        <v>594204000</v>
      </c>
    </row>
    <row r="36" spans="5:8" x14ac:dyDescent="0.2">
      <c r="E36" s="24" t="s">
        <v>38</v>
      </c>
      <c r="F36" s="9">
        <v>9600000</v>
      </c>
      <c r="G36" s="9">
        <v>11630000</v>
      </c>
      <c r="H36" s="9">
        <v>11000000</v>
      </c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>
        <v>45000000</v>
      </c>
      <c r="G38" s="9">
        <v>45000000</v>
      </c>
      <c r="H38" s="9">
        <v>47000000</v>
      </c>
    </row>
    <row r="39" spans="5:8" x14ac:dyDescent="0.2">
      <c r="E39" s="24" t="s">
        <v>11</v>
      </c>
      <c r="F39" s="9">
        <v>128469000</v>
      </c>
      <c r="G39" s="9"/>
      <c r="H39" s="9"/>
    </row>
    <row r="40" spans="5:8" x14ac:dyDescent="0.2">
      <c r="E40" s="24" t="s">
        <v>40</v>
      </c>
      <c r="F40" s="9">
        <v>141000000</v>
      </c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1140147000</v>
      </c>
      <c r="G43" s="29">
        <f>+G33+G41</f>
        <v>923968000</v>
      </c>
      <c r="H43" s="29">
        <f>+H33+H41</f>
        <v>1000204000</v>
      </c>
    </row>
    <row r="44" spans="5:8" ht="16.5" x14ac:dyDescent="0.3">
      <c r="E44" s="30" t="s">
        <v>42</v>
      </c>
      <c r="F44" s="31">
        <f>+F31+F43</f>
        <v>23167459000</v>
      </c>
      <c r="G44" s="31">
        <f>+G31+G43</f>
        <v>23053337000</v>
      </c>
      <c r="H44" s="31">
        <f>+H31+H43</f>
        <v>24107077000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SUM(F48+F52+F60+F64+F68+F71+F79+F85+F91+F97+F103+F109+F115)</f>
        <v>581856000</v>
      </c>
      <c r="G46" s="23">
        <f>SUM(G48+G52+G60+G64+G68+G71+G79+G85+G91+G97+G103+G109+G115)</f>
        <v>536952000</v>
      </c>
      <c r="H46" s="23">
        <f>SUM(H48+H52+H60+H64+H68+H71+H79+H85+H91+H97+H103+H109+H115)</f>
        <v>526459000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SUM(F50)</f>
        <v>148570000</v>
      </c>
      <c r="G49" s="3">
        <f t="shared" ref="G49:H49" si="0">SUM(G50)</f>
        <v>155404000</v>
      </c>
      <c r="H49" s="3">
        <f t="shared" si="0"/>
        <v>162397000</v>
      </c>
    </row>
    <row r="50" spans="5:8" x14ac:dyDescent="0.2">
      <c r="E50" s="4" t="s">
        <v>117</v>
      </c>
      <c r="F50" s="33">
        <v>148570000</v>
      </c>
      <c r="G50" s="34">
        <v>155404000</v>
      </c>
      <c r="H50" s="35">
        <v>162397000</v>
      </c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17607000</v>
      </c>
      <c r="G60" s="3">
        <f>SUM(G61:G62)</f>
        <v>15175000</v>
      </c>
      <c r="H60" s="3">
        <f>SUM(H61:H62)</f>
        <v>15175000</v>
      </c>
    </row>
    <row r="61" spans="5:8" ht="25.5" x14ac:dyDescent="0.2">
      <c r="E61" s="36" t="s">
        <v>126</v>
      </c>
      <c r="F61" s="5">
        <v>17398000</v>
      </c>
      <c r="G61" s="6">
        <v>14966000</v>
      </c>
      <c r="H61" s="7">
        <v>14966000</v>
      </c>
    </row>
    <row r="62" spans="5:8" ht="25.5" x14ac:dyDescent="0.2">
      <c r="E62" s="36" t="s">
        <v>132</v>
      </c>
      <c r="F62" s="11">
        <v>209000</v>
      </c>
      <c r="G62" s="12">
        <v>209000</v>
      </c>
      <c r="H62" s="13">
        <v>209000</v>
      </c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30712000</v>
      </c>
      <c r="G64" s="3">
        <f t="shared" ref="G64:H64" si="1">SUM(G65:G66)</f>
        <v>45986000</v>
      </c>
      <c r="H64" s="3">
        <f t="shared" si="1"/>
        <v>48056000</v>
      </c>
    </row>
    <row r="65" spans="5:8" x14ac:dyDescent="0.2">
      <c r="E65" s="4" t="s">
        <v>128</v>
      </c>
      <c r="F65" s="5">
        <v>11159000</v>
      </c>
      <c r="G65" s="6">
        <v>9376000</v>
      </c>
      <c r="H65" s="7">
        <v>9799000</v>
      </c>
    </row>
    <row r="66" spans="5:8" x14ac:dyDescent="0.2">
      <c r="E66" s="4" t="s">
        <v>133</v>
      </c>
      <c r="F66" s="11">
        <v>19553000</v>
      </c>
      <c r="G66" s="12">
        <v>36610000</v>
      </c>
      <c r="H66" s="13">
        <v>38257000</v>
      </c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434932000</v>
      </c>
      <c r="G68" s="3">
        <f>SUM(G69:G69)</f>
        <v>377186000</v>
      </c>
      <c r="H68" s="3">
        <f>SUM(H69:H69)</f>
        <v>360186000</v>
      </c>
    </row>
    <row r="69" spans="5:8" x14ac:dyDescent="0.2">
      <c r="E69" s="4" t="s">
        <v>130</v>
      </c>
      <c r="F69" s="33">
        <v>434932000</v>
      </c>
      <c r="G69" s="34">
        <v>377186000</v>
      </c>
      <c r="H69" s="35">
        <v>360186000</v>
      </c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98605000</v>
      </c>
      <c r="G71" s="3">
        <f>SUM(G72:G72)</f>
        <v>98605000</v>
      </c>
      <c r="H71" s="3">
        <f>SUM(H72:H72)</f>
        <v>103042000</v>
      </c>
    </row>
    <row r="72" spans="5:8" x14ac:dyDescent="0.2">
      <c r="E72" s="4" t="s">
        <v>134</v>
      </c>
      <c r="F72" s="33">
        <v>98605000</v>
      </c>
      <c r="G72" s="34">
        <v>98605000</v>
      </c>
      <c r="H72" s="35">
        <v>103042000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581856000</v>
      </c>
      <c r="G120" s="16">
        <f>SUM(G46)</f>
        <v>536952000</v>
      </c>
      <c r="H120" s="16">
        <f>SUM(H46)</f>
        <v>526459000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1"/>
  <sheetViews>
    <sheetView showGridLines="0" tabSelected="1" topLeftCell="A34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80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126546000</v>
      </c>
      <c r="G5" s="3">
        <v>131231000</v>
      </c>
      <c r="H5" s="3">
        <v>137143000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62814000</v>
      </c>
      <c r="G7" s="23">
        <f>SUM(G8:G20)</f>
        <v>73206000</v>
      </c>
      <c r="H7" s="23">
        <f>SUM(H8:H20)</f>
        <v>76540000</v>
      </c>
    </row>
    <row r="8" spans="5:8" x14ac:dyDescent="0.2">
      <c r="E8" s="24" t="s">
        <v>11</v>
      </c>
      <c r="F8" s="9">
        <v>34481000</v>
      </c>
      <c r="G8" s="9">
        <v>26283000</v>
      </c>
      <c r="H8" s="9">
        <v>27328000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>
        <v>11923000</v>
      </c>
      <c r="H11" s="9">
        <v>12462000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>
        <v>23328000</v>
      </c>
      <c r="G17" s="9">
        <v>35000000</v>
      </c>
      <c r="H17" s="9">
        <v>36750000</v>
      </c>
    </row>
    <row r="18" spans="5:8" x14ac:dyDescent="0.2">
      <c r="E18" s="24" t="s">
        <v>21</v>
      </c>
      <c r="F18" s="25">
        <v>5005000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4396000</v>
      </c>
      <c r="G21" s="3">
        <f>SUM(G22:G30)</f>
        <v>3000000</v>
      </c>
      <c r="H21" s="3">
        <f>SUM(H22:H30)</f>
        <v>3100000</v>
      </c>
    </row>
    <row r="22" spans="5:8" x14ac:dyDescent="0.2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1396000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193756000</v>
      </c>
      <c r="G31" s="16">
        <f>+G5+G6+G7+G21</f>
        <v>207437000</v>
      </c>
      <c r="H31" s="16">
        <f>+H5+H6+H7+H21</f>
        <v>216783000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326000</v>
      </c>
      <c r="G33" s="3">
        <f>SUM(G34:G40)</f>
        <v>5280000</v>
      </c>
      <c r="H33" s="3">
        <f>SUM(H34:H40)</f>
        <v>6572000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326000</v>
      </c>
      <c r="G35" s="9">
        <v>5280000</v>
      </c>
      <c r="H35" s="9">
        <v>6572000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326000</v>
      </c>
      <c r="G43" s="29">
        <f>+G33+G41</f>
        <v>5280000</v>
      </c>
      <c r="H43" s="29">
        <f>+H33+H41</f>
        <v>6572000</v>
      </c>
    </row>
    <row r="44" spans="5:8" ht="16.5" x14ac:dyDescent="0.3">
      <c r="E44" s="30" t="s">
        <v>42</v>
      </c>
      <c r="F44" s="31">
        <f>+F31+F43</f>
        <v>194082000</v>
      </c>
      <c r="G44" s="31">
        <f>+G31+G43</f>
        <v>212717000</v>
      </c>
      <c r="H44" s="31">
        <f>+H31+H43</f>
        <v>223355000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6705000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3600000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5">
        <v>3600000</v>
      </c>
      <c r="G65" s="6"/>
      <c r="H65" s="7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3105000</v>
      </c>
      <c r="G71" s="3">
        <f>SUM(G72:G72)</f>
        <v>3105000</v>
      </c>
      <c r="H71" s="3">
        <f>SUM(H72:H72)</f>
        <v>3245000</v>
      </c>
    </row>
    <row r="72" spans="5:8" x14ac:dyDescent="0.2">
      <c r="E72" s="4" t="s">
        <v>134</v>
      </c>
      <c r="F72" s="33">
        <v>3105000</v>
      </c>
      <c r="G72" s="34">
        <v>3105000</v>
      </c>
      <c r="H72" s="35">
        <v>3245000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6705000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1"/>
  <sheetViews>
    <sheetView showGridLines="0" tabSelected="1" topLeftCell="A37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81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73464000</v>
      </c>
      <c r="G5" s="3">
        <v>75684000</v>
      </c>
      <c r="H5" s="3">
        <v>79097000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65560000</v>
      </c>
      <c r="G7" s="23">
        <f>SUM(G8:G20)</f>
        <v>40651000</v>
      </c>
      <c r="H7" s="23">
        <f>SUM(H8:H20)</f>
        <v>42389000</v>
      </c>
    </row>
    <row r="8" spans="5:8" x14ac:dyDescent="0.2">
      <c r="E8" s="24" t="s">
        <v>11</v>
      </c>
      <c r="F8" s="9">
        <v>16580000</v>
      </c>
      <c r="G8" s="9">
        <v>17651000</v>
      </c>
      <c r="H8" s="9">
        <v>18273000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>
        <v>7000000</v>
      </c>
      <c r="H11" s="9">
        <v>7316000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>
        <v>26100000</v>
      </c>
      <c r="G17" s="9">
        <v>16000000</v>
      </c>
      <c r="H17" s="9">
        <v>16800000</v>
      </c>
    </row>
    <row r="18" spans="5:8" x14ac:dyDescent="0.2">
      <c r="E18" s="24" t="s">
        <v>21</v>
      </c>
      <c r="F18" s="25">
        <v>22880000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3722000</v>
      </c>
      <c r="G21" s="3">
        <f>SUM(G22:G30)</f>
        <v>7600000</v>
      </c>
      <c r="H21" s="3">
        <f>SUM(H22:H30)</f>
        <v>7700000</v>
      </c>
    </row>
    <row r="22" spans="5:8" x14ac:dyDescent="0.2">
      <c r="E22" s="24" t="s">
        <v>25</v>
      </c>
      <c r="F22" s="25">
        <v>2400000</v>
      </c>
      <c r="G22" s="25">
        <v>2600000</v>
      </c>
      <c r="H22" s="25">
        <v>2700000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1322000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>
        <v>5000000</v>
      </c>
      <c r="H27" s="9">
        <v>5000000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142746000</v>
      </c>
      <c r="G31" s="16">
        <f>+G5+G6+G7+G21</f>
        <v>123935000</v>
      </c>
      <c r="H31" s="16">
        <f>+H5+H6+H7+H21</f>
        <v>129186000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6.5" x14ac:dyDescent="0.3">
      <c r="E44" s="30" t="s">
        <v>42</v>
      </c>
      <c r="F44" s="31">
        <f>+F31+F43</f>
        <v>142746000</v>
      </c>
      <c r="G44" s="31">
        <f>+G31+G43</f>
        <v>123935000</v>
      </c>
      <c r="H44" s="31">
        <f>+H31+H43</f>
        <v>129186000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2701000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2701000</v>
      </c>
      <c r="G71" s="3">
        <f>SUM(G72:G72)</f>
        <v>2701000</v>
      </c>
      <c r="H71" s="3">
        <f>SUM(H72:H72)</f>
        <v>2823000</v>
      </c>
    </row>
    <row r="72" spans="5:8" x14ac:dyDescent="0.2">
      <c r="E72" s="4" t="s">
        <v>134</v>
      </c>
      <c r="F72" s="33">
        <v>2701000</v>
      </c>
      <c r="G72" s="34">
        <v>2701000</v>
      </c>
      <c r="H72" s="35">
        <v>2823000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2701000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1"/>
  <sheetViews>
    <sheetView showGridLines="0" tabSelected="1" topLeftCell="A42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82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135052000</v>
      </c>
      <c r="G5" s="3">
        <v>140120000</v>
      </c>
      <c r="H5" s="3">
        <v>146429000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49712000</v>
      </c>
      <c r="G7" s="23">
        <f>SUM(G8:G20)</f>
        <v>64006000</v>
      </c>
      <c r="H7" s="23">
        <f>SUM(H8:H20)</f>
        <v>66895000</v>
      </c>
    </row>
    <row r="8" spans="5:8" x14ac:dyDescent="0.2">
      <c r="E8" s="24" t="s">
        <v>11</v>
      </c>
      <c r="F8" s="9">
        <v>29031000</v>
      </c>
      <c r="G8" s="9">
        <v>31255000</v>
      </c>
      <c r="H8" s="9">
        <v>32544000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>
        <v>7751000</v>
      </c>
      <c r="H11" s="9">
        <v>8101000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>
        <v>20681000</v>
      </c>
      <c r="G17" s="9">
        <v>25000000</v>
      </c>
      <c r="H17" s="9">
        <v>26250000</v>
      </c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5203000</v>
      </c>
      <c r="G21" s="3">
        <f>SUM(G22:G30)</f>
        <v>4000000</v>
      </c>
      <c r="H21" s="3">
        <f>SUM(H22:H30)</f>
        <v>4100000</v>
      </c>
    </row>
    <row r="22" spans="5:8" x14ac:dyDescent="0.2">
      <c r="E22" s="24" t="s">
        <v>25</v>
      </c>
      <c r="F22" s="25">
        <v>3800000</v>
      </c>
      <c r="G22" s="25">
        <v>4000000</v>
      </c>
      <c r="H22" s="25">
        <v>4100000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1403000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189967000</v>
      </c>
      <c r="G31" s="16">
        <f>+G5+G6+G7+G21</f>
        <v>208126000</v>
      </c>
      <c r="H31" s="16">
        <f>+H5+H6+H7+H21</f>
        <v>217424000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103067000</v>
      </c>
      <c r="G33" s="3">
        <f>SUM(G34:G40)</f>
        <v>78241000</v>
      </c>
      <c r="H33" s="3">
        <f>SUM(H34:H40)</f>
        <v>86900000</v>
      </c>
    </row>
    <row r="34" spans="5:8" x14ac:dyDescent="0.2">
      <c r="E34" s="24" t="s">
        <v>19</v>
      </c>
      <c r="F34" s="9">
        <v>50000000</v>
      </c>
      <c r="G34" s="9">
        <v>33000000</v>
      </c>
      <c r="H34" s="9">
        <v>34650000</v>
      </c>
    </row>
    <row r="35" spans="5:8" x14ac:dyDescent="0.2">
      <c r="E35" s="24" t="s">
        <v>37</v>
      </c>
      <c r="F35" s="9">
        <v>8067000</v>
      </c>
      <c r="G35" s="9">
        <v>241000</v>
      </c>
      <c r="H35" s="9">
        <v>5250000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>
        <v>45000000</v>
      </c>
      <c r="G38" s="9">
        <v>45000000</v>
      </c>
      <c r="H38" s="9">
        <v>47000000</v>
      </c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103067000</v>
      </c>
      <c r="G43" s="29">
        <f>+G33+G41</f>
        <v>78241000</v>
      </c>
      <c r="H43" s="29">
        <f>+H33+H41</f>
        <v>86900000</v>
      </c>
    </row>
    <row r="44" spans="5:8" ht="16.5" x14ac:dyDescent="0.3">
      <c r="E44" s="30" t="s">
        <v>42</v>
      </c>
      <c r="F44" s="31">
        <f>+F31+F43</f>
        <v>293034000</v>
      </c>
      <c r="G44" s="31">
        <f>+G31+G43</f>
        <v>286367000</v>
      </c>
      <c r="H44" s="31">
        <f>+H31+H43</f>
        <v>304324000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30550000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15000000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15000000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1500000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1500000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9553000</v>
      </c>
      <c r="G64" s="3">
        <f t="shared" ref="G64:H64" si="0">SUM(G65:G66)</f>
        <v>13516000</v>
      </c>
      <c r="H64" s="3">
        <f t="shared" si="0"/>
        <v>14124000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>
        <v>9553000</v>
      </c>
      <c r="G66" s="12">
        <v>13516000</v>
      </c>
      <c r="H66" s="13">
        <v>14124000</v>
      </c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4497000</v>
      </c>
      <c r="G71" s="3">
        <f>SUM(G72:G72)</f>
        <v>4497000</v>
      </c>
      <c r="H71" s="3">
        <f>SUM(H72:H72)</f>
        <v>4699000</v>
      </c>
    </row>
    <row r="72" spans="5:8" x14ac:dyDescent="0.2">
      <c r="E72" s="4" t="s">
        <v>134</v>
      </c>
      <c r="F72" s="33">
        <v>4497000</v>
      </c>
      <c r="G72" s="34">
        <v>4497000</v>
      </c>
      <c r="H72" s="35">
        <v>4699000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30550000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1"/>
  <sheetViews>
    <sheetView showGridLines="0" tabSelected="1" topLeftCell="A34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83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142119000</v>
      </c>
      <c r="G5" s="3">
        <v>147290000</v>
      </c>
      <c r="H5" s="3">
        <v>153935000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64865000</v>
      </c>
      <c r="G7" s="23">
        <f>SUM(G8:G20)</f>
        <v>67094000</v>
      </c>
      <c r="H7" s="23">
        <f>SUM(H8:H20)</f>
        <v>70137000</v>
      </c>
    </row>
    <row r="8" spans="5:8" x14ac:dyDescent="0.2">
      <c r="E8" s="24" t="s">
        <v>11</v>
      </c>
      <c r="F8" s="9">
        <v>32546000</v>
      </c>
      <c r="G8" s="9">
        <v>35094000</v>
      </c>
      <c r="H8" s="9">
        <v>36571000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12057000</v>
      </c>
      <c r="G11" s="9">
        <v>7000000</v>
      </c>
      <c r="H11" s="9">
        <v>7316000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>
        <v>20262000</v>
      </c>
      <c r="G17" s="9">
        <v>25000000</v>
      </c>
      <c r="H17" s="9">
        <v>26250000</v>
      </c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3989000</v>
      </c>
      <c r="G21" s="3">
        <f>SUM(G22:G30)</f>
        <v>2700000</v>
      </c>
      <c r="H21" s="3">
        <f>SUM(H22:H30)</f>
        <v>2800000</v>
      </c>
    </row>
    <row r="22" spans="5:8" x14ac:dyDescent="0.2">
      <c r="E22" s="24" t="s">
        <v>25</v>
      </c>
      <c r="F22" s="25">
        <v>2500000</v>
      </c>
      <c r="G22" s="25">
        <v>2700000</v>
      </c>
      <c r="H22" s="25">
        <v>2800000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1489000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210973000</v>
      </c>
      <c r="G31" s="16">
        <f>+G5+G6+G7+G21</f>
        <v>217084000</v>
      </c>
      <c r="H31" s="16">
        <f>+H5+H6+H7+H21</f>
        <v>226872000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53659000</v>
      </c>
      <c r="G33" s="3">
        <f>SUM(G34:G40)</f>
        <v>37317000</v>
      </c>
      <c r="H33" s="3">
        <f>SUM(H34:H40)</f>
        <v>39900000</v>
      </c>
    </row>
    <row r="34" spans="5:8" x14ac:dyDescent="0.2">
      <c r="E34" s="24" t="s">
        <v>19</v>
      </c>
      <c r="F34" s="9">
        <v>42000000</v>
      </c>
      <c r="G34" s="9">
        <v>33000000</v>
      </c>
      <c r="H34" s="9">
        <v>34650000</v>
      </c>
    </row>
    <row r="35" spans="5:8" x14ac:dyDescent="0.2">
      <c r="E35" s="24" t="s">
        <v>37</v>
      </c>
      <c r="F35" s="9">
        <v>11659000</v>
      </c>
      <c r="G35" s="9">
        <v>4317000</v>
      </c>
      <c r="H35" s="9">
        <v>5250000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53659000</v>
      </c>
      <c r="G43" s="29">
        <f>+G33+G41</f>
        <v>37317000</v>
      </c>
      <c r="H43" s="29">
        <f>+H33+H41</f>
        <v>39900000</v>
      </c>
    </row>
    <row r="44" spans="5:8" ht="16.5" x14ac:dyDescent="0.3">
      <c r="E44" s="30" t="s">
        <v>42</v>
      </c>
      <c r="F44" s="31">
        <f>+F31+F43</f>
        <v>264632000</v>
      </c>
      <c r="G44" s="31">
        <f>+G31+G43</f>
        <v>254401000</v>
      </c>
      <c r="H44" s="31">
        <f>+H31+H43</f>
        <v>266772000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9658000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5000000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5000000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1300000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1300000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3358000</v>
      </c>
      <c r="G71" s="3">
        <f>SUM(G72:G72)</f>
        <v>3358000</v>
      </c>
      <c r="H71" s="3">
        <f>SUM(H72:H72)</f>
        <v>3509000</v>
      </c>
    </row>
    <row r="72" spans="5:8" x14ac:dyDescent="0.2">
      <c r="E72" s="4" t="s">
        <v>134</v>
      </c>
      <c r="F72" s="33">
        <v>3358000</v>
      </c>
      <c r="G72" s="34">
        <v>3358000</v>
      </c>
      <c r="H72" s="35">
        <v>3509000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9658000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1"/>
  <sheetViews>
    <sheetView showGridLines="0" tabSelected="1" topLeftCell="A48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84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122783000</v>
      </c>
      <c r="G5" s="3">
        <v>127670000</v>
      </c>
      <c r="H5" s="3">
        <v>133431000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48727000</v>
      </c>
      <c r="G7" s="23">
        <f>SUM(G8:G20)</f>
        <v>63656000</v>
      </c>
      <c r="H7" s="23">
        <f>SUM(H8:H20)</f>
        <v>66530000</v>
      </c>
    </row>
    <row r="8" spans="5:8" x14ac:dyDescent="0.2">
      <c r="E8" s="24" t="s">
        <v>11</v>
      </c>
      <c r="F8" s="9">
        <v>30314000</v>
      </c>
      <c r="G8" s="9">
        <v>32656000</v>
      </c>
      <c r="H8" s="9">
        <v>34014000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6413000</v>
      </c>
      <c r="G11" s="9">
        <v>7000000</v>
      </c>
      <c r="H11" s="9">
        <v>7316000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>
        <v>12000000</v>
      </c>
      <c r="G17" s="9">
        <v>24000000</v>
      </c>
      <c r="H17" s="9">
        <v>25200000</v>
      </c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9235000</v>
      </c>
      <c r="G21" s="3">
        <f>SUM(G22:G30)</f>
        <v>3800000</v>
      </c>
      <c r="H21" s="3">
        <f>SUM(H22:H30)</f>
        <v>7900000</v>
      </c>
    </row>
    <row r="22" spans="5:8" x14ac:dyDescent="0.2">
      <c r="E22" s="24" t="s">
        <v>25</v>
      </c>
      <c r="F22" s="25">
        <v>3800000</v>
      </c>
      <c r="G22" s="25">
        <v>3800000</v>
      </c>
      <c r="H22" s="25">
        <v>3900000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1435000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>
        <v>4000000</v>
      </c>
      <c r="G27" s="9"/>
      <c r="H27" s="9">
        <v>4000000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180745000</v>
      </c>
      <c r="G31" s="16">
        <f>+G5+G6+G7+G21</f>
        <v>195126000</v>
      </c>
      <c r="H31" s="16">
        <f>+H5+H6+H7+H21</f>
        <v>207861000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6821000</v>
      </c>
      <c r="G33" s="3">
        <f>SUM(G34:G40)</f>
        <v>8785000</v>
      </c>
      <c r="H33" s="3">
        <f>SUM(H34:H40)</f>
        <v>4893000</v>
      </c>
    </row>
    <row r="34" spans="5:8" x14ac:dyDescent="0.2">
      <c r="E34" s="24" t="s">
        <v>19</v>
      </c>
      <c r="F34" s="9">
        <v>6000000</v>
      </c>
      <c r="G34" s="9"/>
      <c r="H34" s="9"/>
    </row>
    <row r="35" spans="5:8" x14ac:dyDescent="0.2">
      <c r="E35" s="24" t="s">
        <v>37</v>
      </c>
      <c r="F35" s="9">
        <v>821000</v>
      </c>
      <c r="G35" s="9">
        <v>8785000</v>
      </c>
      <c r="H35" s="9">
        <v>4893000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6821000</v>
      </c>
      <c r="G43" s="29">
        <f>+G33+G41</f>
        <v>8785000</v>
      </c>
      <c r="H43" s="29">
        <f>+H33+H41</f>
        <v>4893000</v>
      </c>
    </row>
    <row r="44" spans="5:8" ht="16.5" x14ac:dyDescent="0.3">
      <c r="E44" s="30" t="s">
        <v>42</v>
      </c>
      <c r="F44" s="31">
        <f>+F31+F43</f>
        <v>187566000</v>
      </c>
      <c r="G44" s="31">
        <f>+G31+G43</f>
        <v>203911000</v>
      </c>
      <c r="H44" s="31">
        <f>+H31+H43</f>
        <v>212754000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6786000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5000000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5000000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1786000</v>
      </c>
      <c r="G71" s="3">
        <f>SUM(G72:G72)</f>
        <v>1786000</v>
      </c>
      <c r="H71" s="3">
        <f>SUM(H72:H72)</f>
        <v>1866000</v>
      </c>
    </row>
    <row r="72" spans="5:8" x14ac:dyDescent="0.2">
      <c r="E72" s="4" t="s">
        <v>134</v>
      </c>
      <c r="F72" s="33">
        <v>1786000</v>
      </c>
      <c r="G72" s="34">
        <v>1786000</v>
      </c>
      <c r="H72" s="35">
        <v>1866000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6786000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1"/>
  <sheetViews>
    <sheetView showGridLines="0" tabSelected="1" topLeftCell="A48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85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203533000</v>
      </c>
      <c r="G5" s="3">
        <v>213418000</v>
      </c>
      <c r="H5" s="3">
        <v>223037000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53243000</v>
      </c>
      <c r="G7" s="23">
        <f>SUM(G8:G20)</f>
        <v>61996000</v>
      </c>
      <c r="H7" s="23">
        <f>SUM(H8:H20)</f>
        <v>60266000</v>
      </c>
    </row>
    <row r="8" spans="5:8" x14ac:dyDescent="0.2">
      <c r="E8" s="24" t="s">
        <v>11</v>
      </c>
      <c r="F8" s="9">
        <v>38174000</v>
      </c>
      <c r="G8" s="9">
        <v>41242000</v>
      </c>
      <c r="H8" s="9">
        <v>43022000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5440000</v>
      </c>
      <c r="G11" s="9">
        <v>7558000</v>
      </c>
      <c r="H11" s="9">
        <v>7900000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>
        <v>9629000</v>
      </c>
      <c r="G17" s="9">
        <v>13196000</v>
      </c>
      <c r="H17" s="9">
        <v>9344000</v>
      </c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3866000</v>
      </c>
      <c r="G21" s="3">
        <f>SUM(G22:G30)</f>
        <v>2001000</v>
      </c>
      <c r="H21" s="3">
        <f>SUM(H22:H30)</f>
        <v>2289000</v>
      </c>
    </row>
    <row r="22" spans="5:8" x14ac:dyDescent="0.2">
      <c r="E22" s="24" t="s">
        <v>25</v>
      </c>
      <c r="F22" s="25">
        <v>1785000</v>
      </c>
      <c r="G22" s="25">
        <v>2001000</v>
      </c>
      <c r="H22" s="25">
        <v>2289000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2081000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260642000</v>
      </c>
      <c r="G31" s="16">
        <f>+G5+G6+G7+G21</f>
        <v>277415000</v>
      </c>
      <c r="H31" s="16">
        <f>+H5+H6+H7+H21</f>
        <v>285592000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459000</v>
      </c>
      <c r="G33" s="3">
        <f>SUM(G34:G40)</f>
        <v>4439000</v>
      </c>
      <c r="H33" s="3">
        <f>SUM(H34:H40)</f>
        <v>4489000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459000</v>
      </c>
      <c r="G35" s="9">
        <v>4439000</v>
      </c>
      <c r="H35" s="9">
        <v>4489000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459000</v>
      </c>
      <c r="G43" s="29">
        <f>+G33+G41</f>
        <v>4439000</v>
      </c>
      <c r="H43" s="29">
        <f>+H33+H41</f>
        <v>4489000</v>
      </c>
    </row>
    <row r="44" spans="5:8" ht="16.5" x14ac:dyDescent="0.3">
      <c r="E44" s="30" t="s">
        <v>42</v>
      </c>
      <c r="F44" s="31">
        <f>+F31+F43</f>
        <v>261101000</v>
      </c>
      <c r="G44" s="31">
        <f>+G31+G43</f>
        <v>281854000</v>
      </c>
      <c r="H44" s="31">
        <f>+H31+H43</f>
        <v>290081000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2955000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2955000</v>
      </c>
      <c r="G71" s="3">
        <f>SUM(G72:G72)</f>
        <v>2955000</v>
      </c>
      <c r="H71" s="3">
        <f>SUM(H72:H72)</f>
        <v>3088000</v>
      </c>
    </row>
    <row r="72" spans="5:8" x14ac:dyDescent="0.2">
      <c r="E72" s="4" t="s">
        <v>134</v>
      </c>
      <c r="F72" s="33">
        <v>2955000</v>
      </c>
      <c r="G72" s="34">
        <v>2955000</v>
      </c>
      <c r="H72" s="35">
        <v>3088000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2955000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1"/>
  <sheetViews>
    <sheetView showGridLines="0" tabSelected="1" topLeftCell="A40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86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72001000</v>
      </c>
      <c r="G5" s="3">
        <v>74812000</v>
      </c>
      <c r="H5" s="3">
        <v>78184000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36868000</v>
      </c>
      <c r="G7" s="23">
        <f>SUM(G8:G20)</f>
        <v>41063000</v>
      </c>
      <c r="H7" s="23">
        <f>SUM(H8:H20)</f>
        <v>39685000</v>
      </c>
    </row>
    <row r="8" spans="5:8" x14ac:dyDescent="0.2">
      <c r="E8" s="24" t="s">
        <v>11</v>
      </c>
      <c r="F8" s="9">
        <v>17890000</v>
      </c>
      <c r="G8" s="9">
        <v>19082000</v>
      </c>
      <c r="H8" s="9">
        <v>19774000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8978000</v>
      </c>
      <c r="G11" s="9">
        <v>3981000</v>
      </c>
      <c r="H11" s="9">
        <v>4161000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>
        <v>10000000</v>
      </c>
      <c r="G17" s="9">
        <v>18000000</v>
      </c>
      <c r="H17" s="9">
        <v>15750000</v>
      </c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7090000</v>
      </c>
      <c r="G21" s="3">
        <f>SUM(G22:G30)</f>
        <v>2600000</v>
      </c>
      <c r="H21" s="3">
        <f>SUM(H22:H30)</f>
        <v>6700000</v>
      </c>
    </row>
    <row r="22" spans="5:8" x14ac:dyDescent="0.2">
      <c r="E22" s="24" t="s">
        <v>25</v>
      </c>
      <c r="F22" s="25">
        <v>2600000</v>
      </c>
      <c r="G22" s="25">
        <v>2600000</v>
      </c>
      <c r="H22" s="25">
        <v>2700000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1490000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>
        <v>3000000</v>
      </c>
      <c r="G27" s="9"/>
      <c r="H27" s="9">
        <v>4000000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115959000</v>
      </c>
      <c r="G31" s="16">
        <f>+G5+G6+G7+G21</f>
        <v>118475000</v>
      </c>
      <c r="H31" s="16">
        <f>+H5+H6+H7+H21</f>
        <v>124569000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769000</v>
      </c>
      <c r="G33" s="3">
        <f>SUM(G34:G40)</f>
        <v>211000</v>
      </c>
      <c r="H33" s="3">
        <f>SUM(H34:H40)</f>
        <v>6844000</v>
      </c>
    </row>
    <row r="34" spans="5:8" x14ac:dyDescent="0.2">
      <c r="E34" s="24" t="s">
        <v>19</v>
      </c>
      <c r="F34" s="9">
        <v>310000</v>
      </c>
      <c r="G34" s="9"/>
      <c r="H34" s="9"/>
    </row>
    <row r="35" spans="5:8" x14ac:dyDescent="0.2">
      <c r="E35" s="24" t="s">
        <v>37</v>
      </c>
      <c r="F35" s="9">
        <v>459000</v>
      </c>
      <c r="G35" s="9">
        <v>211000</v>
      </c>
      <c r="H35" s="9">
        <v>6844000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769000</v>
      </c>
      <c r="G43" s="29">
        <f>+G33+G41</f>
        <v>211000</v>
      </c>
      <c r="H43" s="29">
        <f>+H33+H41</f>
        <v>6844000</v>
      </c>
    </row>
    <row r="44" spans="5:8" ht="16.5" x14ac:dyDescent="0.3">
      <c r="E44" s="30" t="s">
        <v>42</v>
      </c>
      <c r="F44" s="31">
        <f>+F31+F43</f>
        <v>116728000</v>
      </c>
      <c r="G44" s="31">
        <f>+G31+G43</f>
        <v>118686000</v>
      </c>
      <c r="H44" s="31">
        <f>+H31+H43</f>
        <v>131413000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11644000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10000000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10000000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1644000</v>
      </c>
      <c r="G71" s="3">
        <f>SUM(G72:G72)</f>
        <v>1644000</v>
      </c>
      <c r="H71" s="3">
        <f>SUM(H72:H72)</f>
        <v>1718000</v>
      </c>
    </row>
    <row r="72" spans="5:8" x14ac:dyDescent="0.2">
      <c r="E72" s="4" t="s">
        <v>134</v>
      </c>
      <c r="F72" s="33">
        <v>1644000</v>
      </c>
      <c r="G72" s="34">
        <v>1644000</v>
      </c>
      <c r="H72" s="35">
        <v>1718000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11644000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1"/>
  <sheetViews>
    <sheetView showGridLines="0" tabSelected="1" topLeftCell="A31" zoomScale="80" zoomScaleNormal="80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87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325208000</v>
      </c>
      <c r="G5" s="3">
        <v>322794000</v>
      </c>
      <c r="H5" s="3">
        <v>337372000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114711000</v>
      </c>
      <c r="G7" s="23">
        <f>SUM(G8:G20)</f>
        <v>93574000</v>
      </c>
      <c r="H7" s="23">
        <f>SUM(H8:H20)</f>
        <v>97873000</v>
      </c>
    </row>
    <row r="8" spans="5:8" x14ac:dyDescent="0.2">
      <c r="E8" s="24" t="s">
        <v>11</v>
      </c>
      <c r="F8" s="9">
        <v>74175000</v>
      </c>
      <c r="G8" s="9">
        <v>80574000</v>
      </c>
      <c r="H8" s="9">
        <v>84285000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16369000</v>
      </c>
      <c r="G11" s="9">
        <v>13000000</v>
      </c>
      <c r="H11" s="9">
        <v>13588000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24167000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4082000</v>
      </c>
      <c r="G21" s="3">
        <f>SUM(G22:G30)</f>
        <v>2100000</v>
      </c>
      <c r="H21" s="3">
        <f>SUM(H22:H30)</f>
        <v>2200000</v>
      </c>
    </row>
    <row r="22" spans="5:8" x14ac:dyDescent="0.2">
      <c r="E22" s="24" t="s">
        <v>25</v>
      </c>
      <c r="F22" s="25">
        <v>1700000</v>
      </c>
      <c r="G22" s="25">
        <v>2100000</v>
      </c>
      <c r="H22" s="25">
        <v>2200000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2382000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444001000</v>
      </c>
      <c r="G31" s="16">
        <f>+G5+G6+G7+G21</f>
        <v>418468000</v>
      </c>
      <c r="H31" s="16">
        <f>+H5+H6+H7+H21</f>
        <v>437445000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29724000</v>
      </c>
      <c r="G33" s="3">
        <f>SUM(G34:G40)</f>
        <v>53059000</v>
      </c>
      <c r="H33" s="3">
        <f>SUM(H34:H40)</f>
        <v>42110000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29724000</v>
      </c>
      <c r="G35" s="9">
        <v>53059000</v>
      </c>
      <c r="H35" s="9">
        <v>42110000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29724000</v>
      </c>
      <c r="G43" s="29">
        <f>+G33+G41</f>
        <v>53059000</v>
      </c>
      <c r="H43" s="29">
        <f>+H33+H41</f>
        <v>42110000</v>
      </c>
    </row>
    <row r="44" spans="5:8" ht="16.5" x14ac:dyDescent="0.3">
      <c r="E44" s="30" t="s">
        <v>42</v>
      </c>
      <c r="F44" s="31">
        <f>+F31+F43</f>
        <v>473725000</v>
      </c>
      <c r="G44" s="31">
        <f>+G31+G43</f>
        <v>471527000</v>
      </c>
      <c r="H44" s="31">
        <f>+H31+H43</f>
        <v>479555000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11443000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10000000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10000000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1443000</v>
      </c>
      <c r="G71" s="3">
        <f>SUM(G72:G72)</f>
        <v>1443000</v>
      </c>
      <c r="H71" s="3">
        <f>SUM(H72:H72)</f>
        <v>1508000</v>
      </c>
    </row>
    <row r="72" spans="5:8" x14ac:dyDescent="0.2">
      <c r="E72" s="4" t="s">
        <v>134</v>
      </c>
      <c r="F72" s="33">
        <v>1443000</v>
      </c>
      <c r="G72" s="34">
        <v>1443000</v>
      </c>
      <c r="H72" s="35">
        <v>1508000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11443000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1"/>
  <sheetViews>
    <sheetView showGridLines="0" tabSelected="1" topLeftCell="A37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88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338795000</v>
      </c>
      <c r="G5" s="3">
        <v>336229000</v>
      </c>
      <c r="H5" s="3">
        <v>351418000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97192000</v>
      </c>
      <c r="G7" s="23">
        <f>SUM(G8:G20)</f>
        <v>93194000</v>
      </c>
      <c r="H7" s="23">
        <f>SUM(H8:H20)</f>
        <v>97489000</v>
      </c>
    </row>
    <row r="8" spans="5:8" x14ac:dyDescent="0.2">
      <c r="E8" s="24" t="s">
        <v>11</v>
      </c>
      <c r="F8" s="9">
        <v>77488000</v>
      </c>
      <c r="G8" s="9">
        <v>84194000</v>
      </c>
      <c r="H8" s="9">
        <v>88082000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13232000</v>
      </c>
      <c r="G11" s="9">
        <v>9000000</v>
      </c>
      <c r="H11" s="9">
        <v>9407000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6472000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7304000</v>
      </c>
      <c r="G21" s="3">
        <f>SUM(G22:G30)</f>
        <v>6200000</v>
      </c>
      <c r="H21" s="3">
        <f>SUM(H22:H30)</f>
        <v>6300000</v>
      </c>
    </row>
    <row r="22" spans="5:8" x14ac:dyDescent="0.2">
      <c r="E22" s="24" t="s">
        <v>25</v>
      </c>
      <c r="F22" s="25">
        <v>1900000</v>
      </c>
      <c r="G22" s="25">
        <v>2200000</v>
      </c>
      <c r="H22" s="25">
        <v>2300000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2404000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>
        <v>3000000</v>
      </c>
      <c r="G27" s="9">
        <v>4000000</v>
      </c>
      <c r="H27" s="9">
        <v>4000000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443291000</v>
      </c>
      <c r="G31" s="16">
        <f>+G5+G6+G7+G21</f>
        <v>435623000</v>
      </c>
      <c r="H31" s="16">
        <f>+H5+H6+H7+H21</f>
        <v>455207000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2058000</v>
      </c>
      <c r="G33" s="3">
        <f>SUM(G34:G40)</f>
        <v>46681000</v>
      </c>
      <c r="H33" s="3">
        <f>SUM(H34:H40)</f>
        <v>11896000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2058000</v>
      </c>
      <c r="G35" s="9">
        <v>46681000</v>
      </c>
      <c r="H35" s="9">
        <v>11896000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2058000</v>
      </c>
      <c r="G43" s="29">
        <f>+G33+G41</f>
        <v>46681000</v>
      </c>
      <c r="H43" s="29">
        <f>+H33+H41</f>
        <v>11896000</v>
      </c>
    </row>
    <row r="44" spans="5:8" ht="16.5" x14ac:dyDescent="0.3">
      <c r="E44" s="30" t="s">
        <v>42</v>
      </c>
      <c r="F44" s="31">
        <f>+F31+F43</f>
        <v>445349000</v>
      </c>
      <c r="G44" s="31">
        <f>+G31+G43</f>
        <v>482304000</v>
      </c>
      <c r="H44" s="31">
        <f>+H31+H43</f>
        <v>467103000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5864000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5000000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5000000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864000</v>
      </c>
      <c r="G71" s="3">
        <f>SUM(G72:G72)</f>
        <v>864000</v>
      </c>
      <c r="H71" s="3">
        <f>SUM(H72:H72)</f>
        <v>903000</v>
      </c>
    </row>
    <row r="72" spans="5:8" x14ac:dyDescent="0.2">
      <c r="E72" s="4" t="s">
        <v>134</v>
      </c>
      <c r="F72" s="33">
        <v>864000</v>
      </c>
      <c r="G72" s="34">
        <v>864000</v>
      </c>
      <c r="H72" s="35">
        <v>903000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5864000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1"/>
  <sheetViews>
    <sheetView showGridLines="0" tabSelected="1" topLeftCell="A17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89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55269000</v>
      </c>
      <c r="G5" s="3">
        <v>55109000</v>
      </c>
      <c r="H5" s="3">
        <v>57592000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20187000</v>
      </c>
      <c r="G7" s="23">
        <f>SUM(G8:G20)</f>
        <v>20161000</v>
      </c>
      <c r="H7" s="23">
        <f>SUM(H8:H20)</f>
        <v>20880000</v>
      </c>
    </row>
    <row r="8" spans="5:8" x14ac:dyDescent="0.2">
      <c r="E8" s="24" t="s">
        <v>11</v>
      </c>
      <c r="F8" s="9">
        <v>12875000</v>
      </c>
      <c r="G8" s="9">
        <v>13603000</v>
      </c>
      <c r="H8" s="9">
        <v>14026000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7312000</v>
      </c>
      <c r="G11" s="9">
        <v>6558000</v>
      </c>
      <c r="H11" s="9">
        <v>6854000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3727000</v>
      </c>
      <c r="G21" s="3">
        <f>SUM(G22:G30)</f>
        <v>2600000</v>
      </c>
      <c r="H21" s="3">
        <f>SUM(H22:H30)</f>
        <v>2700000</v>
      </c>
    </row>
    <row r="22" spans="5:8" x14ac:dyDescent="0.2">
      <c r="E22" s="24" t="s">
        <v>25</v>
      </c>
      <c r="F22" s="25">
        <v>2400000</v>
      </c>
      <c r="G22" s="25">
        <v>2600000</v>
      </c>
      <c r="H22" s="25">
        <v>2700000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1327000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79183000</v>
      </c>
      <c r="G31" s="16">
        <f>+G5+G6+G7+G21</f>
        <v>77870000</v>
      </c>
      <c r="H31" s="16">
        <f>+H5+H6+H7+H21</f>
        <v>81172000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11322000</v>
      </c>
      <c r="G33" s="3">
        <f>SUM(G34:G40)</f>
        <v>6221000</v>
      </c>
      <c r="H33" s="3">
        <f>SUM(H34:H40)</f>
        <v>9984000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11322000</v>
      </c>
      <c r="G35" s="9">
        <v>6221000</v>
      </c>
      <c r="H35" s="9">
        <v>9984000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11322000</v>
      </c>
      <c r="G43" s="29">
        <f>+G33+G41</f>
        <v>6221000</v>
      </c>
      <c r="H43" s="29">
        <f>+H33+H41</f>
        <v>9984000</v>
      </c>
    </row>
    <row r="44" spans="5:8" ht="16.5" x14ac:dyDescent="0.3">
      <c r="E44" s="30" t="s">
        <v>42</v>
      </c>
      <c r="F44" s="31">
        <f>+F31+F43</f>
        <v>90505000</v>
      </c>
      <c r="G44" s="31">
        <f>+G31+G43</f>
        <v>84091000</v>
      </c>
      <c r="H44" s="31">
        <f>+H31+H43</f>
        <v>91156000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11757000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10000000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10000000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1000000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1000000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757000</v>
      </c>
      <c r="G71" s="3">
        <f>SUM(G72:G72)</f>
        <v>757000</v>
      </c>
      <c r="H71" s="3">
        <f>SUM(H72:H72)</f>
        <v>791000</v>
      </c>
    </row>
    <row r="72" spans="5:8" x14ac:dyDescent="0.2">
      <c r="E72" s="4" t="s">
        <v>134</v>
      </c>
      <c r="F72" s="33">
        <v>757000</v>
      </c>
      <c r="G72" s="34">
        <v>757000</v>
      </c>
      <c r="H72" s="35">
        <v>791000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11757000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1"/>
  <sheetViews>
    <sheetView showGridLines="0" tabSelected="1" topLeftCell="A40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43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1296018000</v>
      </c>
      <c r="G5" s="3">
        <v>1365808000</v>
      </c>
      <c r="H5" s="3">
        <v>1427605000</v>
      </c>
    </row>
    <row r="6" spans="5:8" x14ac:dyDescent="0.2">
      <c r="E6" s="22" t="s">
        <v>9</v>
      </c>
      <c r="F6" s="3">
        <v>798042000</v>
      </c>
      <c r="G6" s="3"/>
      <c r="H6" s="3"/>
    </row>
    <row r="7" spans="5:8" ht="16.5" x14ac:dyDescent="0.3">
      <c r="E7" s="20" t="s">
        <v>10</v>
      </c>
      <c r="F7" s="23">
        <f>SUM(F8:F20)</f>
        <v>926102000</v>
      </c>
      <c r="G7" s="23">
        <f>SUM(G8:G20)</f>
        <v>956917000</v>
      </c>
      <c r="H7" s="23">
        <f>SUM(H8:H20)</f>
        <v>1004377000</v>
      </c>
    </row>
    <row r="8" spans="5:8" x14ac:dyDescent="0.2">
      <c r="E8" s="24" t="s">
        <v>11</v>
      </c>
      <c r="F8" s="9"/>
      <c r="G8" s="9"/>
      <c r="H8" s="9"/>
    </row>
    <row r="9" spans="5:8" x14ac:dyDescent="0.2">
      <c r="E9" s="24" t="s">
        <v>12</v>
      </c>
      <c r="F9" s="9">
        <v>559244000</v>
      </c>
      <c r="G9" s="9">
        <v>584774000</v>
      </c>
      <c r="H9" s="9">
        <v>611218000</v>
      </c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/>
      <c r="H11" s="9"/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>
        <v>48500000</v>
      </c>
      <c r="G13" s="25">
        <v>39200000</v>
      </c>
      <c r="H13" s="25">
        <v>45160000</v>
      </c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>
        <v>318358000</v>
      </c>
      <c r="G20" s="9">
        <v>332943000</v>
      </c>
      <c r="H20" s="9">
        <v>347999000</v>
      </c>
    </row>
    <row r="21" spans="5:8" ht="16.5" x14ac:dyDescent="0.3">
      <c r="E21" s="20" t="s">
        <v>24</v>
      </c>
      <c r="F21" s="3">
        <f>SUM(F22:F30)</f>
        <v>12434000</v>
      </c>
      <c r="G21" s="3">
        <f>SUM(G22:G30)</f>
        <v>11000000</v>
      </c>
      <c r="H21" s="3">
        <f>SUM(H22:H30)</f>
        <v>11400000</v>
      </c>
    </row>
    <row r="22" spans="5:8" x14ac:dyDescent="0.2">
      <c r="E22" s="24" t="s">
        <v>25</v>
      </c>
      <c r="F22" s="25">
        <v>1000000</v>
      </c>
      <c r="G22" s="25">
        <v>1200000</v>
      </c>
      <c r="H22" s="25">
        <v>1400000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2434000</v>
      </c>
      <c r="G24" s="9"/>
      <c r="H24" s="9"/>
    </row>
    <row r="25" spans="5:8" x14ac:dyDescent="0.2">
      <c r="E25" s="24" t="s">
        <v>28</v>
      </c>
      <c r="F25" s="9">
        <v>9000000</v>
      </c>
      <c r="G25" s="9">
        <v>9800000</v>
      </c>
      <c r="H25" s="9">
        <v>10000000</v>
      </c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3032596000</v>
      </c>
      <c r="G31" s="16">
        <f>+G5+G6+G7+G21</f>
        <v>2333725000</v>
      </c>
      <c r="H31" s="16">
        <f>+H5+H6+H7+H21</f>
        <v>2443382000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37240000</v>
      </c>
      <c r="G33" s="3">
        <f>SUM(G34:G40)</f>
        <v>56147000</v>
      </c>
      <c r="H33" s="3">
        <f>SUM(H34:H40)</f>
        <v>37164000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34240000</v>
      </c>
      <c r="G35" s="9">
        <v>52517000</v>
      </c>
      <c r="H35" s="9">
        <v>34164000</v>
      </c>
    </row>
    <row r="36" spans="5:8" x14ac:dyDescent="0.2">
      <c r="E36" s="24" t="s">
        <v>38</v>
      </c>
      <c r="F36" s="9">
        <v>3000000</v>
      </c>
      <c r="G36" s="9">
        <v>3630000</v>
      </c>
      <c r="H36" s="9">
        <v>3000000</v>
      </c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37240000</v>
      </c>
      <c r="G43" s="29">
        <f>+G33+G41</f>
        <v>56147000</v>
      </c>
      <c r="H43" s="29">
        <f>+H33+H41</f>
        <v>37164000</v>
      </c>
    </row>
    <row r="44" spans="5:8" ht="16.5" x14ac:dyDescent="0.3">
      <c r="E44" s="30" t="s">
        <v>42</v>
      </c>
      <c r="F44" s="31">
        <f>+F31+F43</f>
        <v>3069836000</v>
      </c>
      <c r="G44" s="31">
        <f>+G31+G43</f>
        <v>2389872000</v>
      </c>
      <c r="H44" s="31">
        <f>+H31+H43</f>
        <v>2480546000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232733000</v>
      </c>
      <c r="G46" s="23">
        <f t="shared" ref="G46:H46" si="0">SUM(G49+G52+G60+G64+G68+G71+G73+G79+G85+G91+G97+G103+G109+G115)</f>
        <v>226099000</v>
      </c>
      <c r="H46" s="23">
        <f t="shared" si="0"/>
        <v>210963000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1">SUM(G65:G66)</f>
        <v>0</v>
      </c>
      <c r="H64" s="3">
        <f t="shared" si="1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213523000</v>
      </c>
      <c r="G68" s="3">
        <f>SUM(G69:G69)</f>
        <v>206889000</v>
      </c>
      <c r="H68" s="3">
        <f>SUM(H69:H69)</f>
        <v>190889000</v>
      </c>
    </row>
    <row r="69" spans="5:8" x14ac:dyDescent="0.2">
      <c r="E69" s="4" t="s">
        <v>130</v>
      </c>
      <c r="F69" s="33">
        <v>213523000</v>
      </c>
      <c r="G69" s="34">
        <v>206889000</v>
      </c>
      <c r="H69" s="35">
        <v>190889000</v>
      </c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19210000</v>
      </c>
      <c r="G71" s="3">
        <f>SUM(G72:G72)</f>
        <v>19210000</v>
      </c>
      <c r="H71" s="3">
        <f>SUM(H72:H72)</f>
        <v>20074000</v>
      </c>
    </row>
    <row r="72" spans="5:8" x14ac:dyDescent="0.2">
      <c r="E72" s="4" t="s">
        <v>134</v>
      </c>
      <c r="F72" s="33">
        <v>19210000</v>
      </c>
      <c r="G72" s="34">
        <v>19210000</v>
      </c>
      <c r="H72" s="35">
        <v>20074000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232733000</v>
      </c>
      <c r="G120" s="16">
        <f>SUM(G46)</f>
        <v>226099000</v>
      </c>
      <c r="H120" s="16">
        <f>SUM(H46)</f>
        <v>210963000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1"/>
  <sheetViews>
    <sheetView showGridLines="0" tabSelected="1" topLeftCell="A57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90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137520000</v>
      </c>
      <c r="G5" s="3">
        <v>136575000</v>
      </c>
      <c r="H5" s="3">
        <v>142739000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76308000</v>
      </c>
      <c r="G7" s="23">
        <f>SUM(G8:G20)</f>
        <v>44270000</v>
      </c>
      <c r="H7" s="23">
        <f>SUM(H8:H20)</f>
        <v>46169000</v>
      </c>
    </row>
    <row r="8" spans="5:8" x14ac:dyDescent="0.2">
      <c r="E8" s="24" t="s">
        <v>11</v>
      </c>
      <c r="F8" s="9">
        <v>39723000</v>
      </c>
      <c r="G8" s="9">
        <v>36817000</v>
      </c>
      <c r="H8" s="9">
        <v>38379000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17440000</v>
      </c>
      <c r="G11" s="9">
        <v>7453000</v>
      </c>
      <c r="H11" s="9">
        <v>7790000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19145000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3999000</v>
      </c>
      <c r="G21" s="3">
        <f>SUM(G22:G30)</f>
        <v>6400000</v>
      </c>
      <c r="H21" s="3">
        <f>SUM(H22:H30)</f>
        <v>6500000</v>
      </c>
    </row>
    <row r="22" spans="5:8" x14ac:dyDescent="0.2">
      <c r="E22" s="24" t="s">
        <v>25</v>
      </c>
      <c r="F22" s="25">
        <v>2200000</v>
      </c>
      <c r="G22" s="25">
        <v>2400000</v>
      </c>
      <c r="H22" s="25">
        <v>2500000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1799000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>
        <v>4000000</v>
      </c>
      <c r="H27" s="9">
        <v>4000000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217827000</v>
      </c>
      <c r="G31" s="16">
        <f>+G5+G6+G7+G21</f>
        <v>187245000</v>
      </c>
      <c r="H31" s="16">
        <f>+H5+H6+H7+H21</f>
        <v>195408000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66622000</v>
      </c>
      <c r="G33" s="3">
        <f>SUM(G34:G40)</f>
        <v>74781000</v>
      </c>
      <c r="H33" s="3">
        <f>SUM(H34:H40)</f>
        <v>11317000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19622000</v>
      </c>
      <c r="G35" s="9">
        <v>74781000</v>
      </c>
      <c r="H35" s="9">
        <v>11317000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>
        <v>47000000</v>
      </c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66622000</v>
      </c>
      <c r="G43" s="29">
        <f>+G33+G41</f>
        <v>74781000</v>
      </c>
      <c r="H43" s="29">
        <f>+H33+H41</f>
        <v>11317000</v>
      </c>
    </row>
    <row r="44" spans="5:8" ht="16.5" x14ac:dyDescent="0.3">
      <c r="E44" s="30" t="s">
        <v>42</v>
      </c>
      <c r="F44" s="31">
        <f>+F31+F43</f>
        <v>284449000</v>
      </c>
      <c r="G44" s="31">
        <f>+G31+G43</f>
        <v>262026000</v>
      </c>
      <c r="H44" s="31">
        <f>+H31+H43</f>
        <v>206725000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16792000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15000000</v>
      </c>
      <c r="G49" s="3">
        <f>SUM(G50:G50)</f>
        <v>34644000</v>
      </c>
      <c r="H49" s="3">
        <f>SUM(H50:H50)</f>
        <v>36203000</v>
      </c>
    </row>
    <row r="50" spans="5:8" x14ac:dyDescent="0.2">
      <c r="E50" s="4" t="s">
        <v>117</v>
      </c>
      <c r="F50" s="33">
        <v>15000000</v>
      </c>
      <c r="G50" s="34">
        <v>34644000</v>
      </c>
      <c r="H50" s="35">
        <v>36203000</v>
      </c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1792000</v>
      </c>
      <c r="G71" s="3">
        <f>SUM(G72:G72)</f>
        <v>1792000</v>
      </c>
      <c r="H71" s="3">
        <f>SUM(H72:H72)</f>
        <v>1873000</v>
      </c>
    </row>
    <row r="72" spans="5:8" x14ac:dyDescent="0.2">
      <c r="E72" s="4" t="s">
        <v>134</v>
      </c>
      <c r="F72" s="33">
        <v>1792000</v>
      </c>
      <c r="G72" s="34">
        <v>1792000</v>
      </c>
      <c r="H72" s="35">
        <v>1873000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16792000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1"/>
  <sheetViews>
    <sheetView showGridLines="0" tabSelected="1" topLeftCell="A34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91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107397000</v>
      </c>
      <c r="G5" s="3">
        <v>106732000</v>
      </c>
      <c r="H5" s="3">
        <v>111548000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64574000</v>
      </c>
      <c r="G7" s="23">
        <f>SUM(G8:G20)</f>
        <v>36809000</v>
      </c>
      <c r="H7" s="23">
        <f>SUM(H8:H20)</f>
        <v>38341000</v>
      </c>
    </row>
    <row r="8" spans="5:8" x14ac:dyDescent="0.2">
      <c r="E8" s="24" t="s">
        <v>11</v>
      </c>
      <c r="F8" s="9">
        <v>37021000</v>
      </c>
      <c r="G8" s="9">
        <v>29058000</v>
      </c>
      <c r="H8" s="9">
        <v>30240000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12297000</v>
      </c>
      <c r="G11" s="9">
        <v>7751000</v>
      </c>
      <c r="H11" s="9">
        <v>8101000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15256000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7616000</v>
      </c>
      <c r="G21" s="3">
        <f>SUM(G22:G30)</f>
        <v>6350000</v>
      </c>
      <c r="H21" s="3">
        <f>SUM(H22:H30)</f>
        <v>7100000</v>
      </c>
    </row>
    <row r="22" spans="5:8" x14ac:dyDescent="0.2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1616000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>
        <v>3000000</v>
      </c>
      <c r="G27" s="9">
        <v>3350000</v>
      </c>
      <c r="H27" s="9">
        <v>4000000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179587000</v>
      </c>
      <c r="G31" s="16">
        <f>+G5+G6+G7+G21</f>
        <v>149891000</v>
      </c>
      <c r="H31" s="16">
        <f>+H5+H6+H7+H21</f>
        <v>156989000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9660000</v>
      </c>
      <c r="G33" s="3">
        <f>SUM(G34:G40)</f>
        <v>3206000</v>
      </c>
      <c r="H33" s="3">
        <f>SUM(H34:H40)</f>
        <v>7632000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9660000</v>
      </c>
      <c r="G35" s="9">
        <v>3206000</v>
      </c>
      <c r="H35" s="9">
        <v>7632000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9660000</v>
      </c>
      <c r="G43" s="29">
        <f>+G33+G41</f>
        <v>3206000</v>
      </c>
      <c r="H43" s="29">
        <f>+H33+H41</f>
        <v>7632000</v>
      </c>
    </row>
    <row r="44" spans="5:8" ht="16.5" x14ac:dyDescent="0.3">
      <c r="E44" s="30" t="s">
        <v>42</v>
      </c>
      <c r="F44" s="31">
        <f>+F31+F43</f>
        <v>189247000</v>
      </c>
      <c r="G44" s="31">
        <f>+G31+G43</f>
        <v>153097000</v>
      </c>
      <c r="H44" s="31">
        <f>+H31+H43</f>
        <v>164621000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10787000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10000000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10000000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787000</v>
      </c>
      <c r="G71" s="3">
        <f>SUM(G72:G72)</f>
        <v>787000</v>
      </c>
      <c r="H71" s="3">
        <f>SUM(H72:H72)</f>
        <v>822000</v>
      </c>
    </row>
    <row r="72" spans="5:8" x14ac:dyDescent="0.2">
      <c r="E72" s="4" t="s">
        <v>134</v>
      </c>
      <c r="F72" s="33">
        <v>787000</v>
      </c>
      <c r="G72" s="34">
        <v>787000</v>
      </c>
      <c r="H72" s="35">
        <v>822000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10787000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1"/>
  <sheetViews>
    <sheetView showGridLines="0" tabSelected="1" topLeftCell="A37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92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225057000</v>
      </c>
      <c r="G5" s="3">
        <v>223260000</v>
      </c>
      <c r="H5" s="3">
        <v>233341000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78642000</v>
      </c>
      <c r="G7" s="23">
        <f>SUM(G8:G20)</f>
        <v>59835000</v>
      </c>
      <c r="H7" s="23">
        <f>SUM(H8:H20)</f>
        <v>62496000</v>
      </c>
    </row>
    <row r="8" spans="5:8" x14ac:dyDescent="0.2">
      <c r="E8" s="24" t="s">
        <v>11</v>
      </c>
      <c r="F8" s="9">
        <v>48097000</v>
      </c>
      <c r="G8" s="9">
        <v>52084000</v>
      </c>
      <c r="H8" s="9">
        <v>54395000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3129000</v>
      </c>
      <c r="G11" s="9">
        <v>7751000</v>
      </c>
      <c r="H11" s="9">
        <v>8101000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27416000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5802000</v>
      </c>
      <c r="G21" s="3">
        <f>SUM(G22:G30)</f>
        <v>2900000</v>
      </c>
      <c r="H21" s="3">
        <f>SUM(H22:H30)</f>
        <v>3000000</v>
      </c>
    </row>
    <row r="22" spans="5:8" x14ac:dyDescent="0.2">
      <c r="E22" s="24" t="s">
        <v>25</v>
      </c>
      <c r="F22" s="25">
        <v>2800000</v>
      </c>
      <c r="G22" s="25">
        <v>2900000</v>
      </c>
      <c r="H22" s="25">
        <v>3000000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3002000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309501000</v>
      </c>
      <c r="G31" s="16">
        <f>+G5+G6+G7+G21</f>
        <v>285995000</v>
      </c>
      <c r="H31" s="16">
        <f>+H5+H6+H7+H21</f>
        <v>298837000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70980000</v>
      </c>
      <c r="G33" s="3">
        <f>SUM(G34:G40)</f>
        <v>30988000</v>
      </c>
      <c r="H33" s="3">
        <f>SUM(H34:H40)</f>
        <v>24099000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23980000</v>
      </c>
      <c r="G35" s="9">
        <v>30988000</v>
      </c>
      <c r="H35" s="9">
        <v>24099000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>
        <v>47000000</v>
      </c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70980000</v>
      </c>
      <c r="G43" s="29">
        <f>+G33+G41</f>
        <v>30988000</v>
      </c>
      <c r="H43" s="29">
        <f>+H33+H41</f>
        <v>24099000</v>
      </c>
    </row>
    <row r="44" spans="5:8" ht="16.5" x14ac:dyDescent="0.3">
      <c r="E44" s="30" t="s">
        <v>42</v>
      </c>
      <c r="F44" s="31">
        <f>+F31+F43</f>
        <v>380481000</v>
      </c>
      <c r="G44" s="31">
        <f>+G31+G43</f>
        <v>316983000</v>
      </c>
      <c r="H44" s="31">
        <f>+H31+H43</f>
        <v>322936000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5004000</v>
      </c>
      <c r="G46" s="23">
        <f>SUM(G48+G54+G60+G67+G73+G79+G85+G91+G97+G103+G109+G115)</f>
        <v>209000</v>
      </c>
      <c r="H46" s="23">
        <f>SUM(H48+H54+H60+H67+H73+H79+H85+H91+H97+H103+H109+H115)</f>
        <v>209000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209000</v>
      </c>
      <c r="G60" s="3">
        <f>SUM(G61:G62)</f>
        <v>209000</v>
      </c>
      <c r="H60" s="3">
        <f>SUM(H61:H62)</f>
        <v>209000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>
        <v>209000</v>
      </c>
      <c r="G62" s="12">
        <v>209000</v>
      </c>
      <c r="H62" s="13">
        <v>209000</v>
      </c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2500000</v>
      </c>
      <c r="G64" s="3">
        <f t="shared" ref="G64:H64" si="0">SUM(G65:G66)</f>
        <v>2242000</v>
      </c>
      <c r="H64" s="3">
        <f t="shared" si="0"/>
        <v>2343000</v>
      </c>
    </row>
    <row r="65" spans="5:8" x14ac:dyDescent="0.2">
      <c r="E65" s="4" t="s">
        <v>128</v>
      </c>
      <c r="F65" s="5">
        <v>2500000</v>
      </c>
      <c r="G65" s="6">
        <v>2242000</v>
      </c>
      <c r="H65" s="7">
        <v>2343000</v>
      </c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2295000</v>
      </c>
      <c r="G71" s="3">
        <f>SUM(G72:G72)</f>
        <v>2295000</v>
      </c>
      <c r="H71" s="3">
        <f>SUM(H72:H72)</f>
        <v>2398000</v>
      </c>
    </row>
    <row r="72" spans="5:8" x14ac:dyDescent="0.2">
      <c r="E72" s="4" t="s">
        <v>134</v>
      </c>
      <c r="F72" s="33">
        <v>2295000</v>
      </c>
      <c r="G72" s="34">
        <v>2295000</v>
      </c>
      <c r="H72" s="35">
        <v>2398000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5004000</v>
      </c>
      <c r="G120" s="16">
        <f>SUM(G46)</f>
        <v>209000</v>
      </c>
      <c r="H120" s="16">
        <f>SUM(H46)</f>
        <v>209000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1"/>
  <sheetViews>
    <sheetView showGridLines="0" tabSelected="1" topLeftCell="A34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93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58946000</v>
      </c>
      <c r="G5" s="3">
        <v>59882000</v>
      </c>
      <c r="H5" s="3">
        <v>62572000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32434000</v>
      </c>
      <c r="G7" s="23">
        <f>SUM(G8:G20)</f>
        <v>30426000</v>
      </c>
      <c r="H7" s="23">
        <f>SUM(H8:H20)</f>
        <v>31635000</v>
      </c>
    </row>
    <row r="8" spans="5:8" x14ac:dyDescent="0.2">
      <c r="E8" s="24" t="s">
        <v>11</v>
      </c>
      <c r="F8" s="9">
        <v>24005000</v>
      </c>
      <c r="G8" s="9">
        <v>20301000</v>
      </c>
      <c r="H8" s="9">
        <v>21052000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>
        <v>10125000</v>
      </c>
      <c r="H11" s="9">
        <v>10583000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8429000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5294000</v>
      </c>
      <c r="G21" s="3">
        <f>SUM(G22:G30)</f>
        <v>3000000</v>
      </c>
      <c r="H21" s="3">
        <f>SUM(H22:H30)</f>
        <v>3100000</v>
      </c>
    </row>
    <row r="22" spans="5:8" x14ac:dyDescent="0.2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2294000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96674000</v>
      </c>
      <c r="G31" s="16">
        <f>+G5+G6+G7+G21</f>
        <v>93308000</v>
      </c>
      <c r="H31" s="16">
        <f>+H5+H6+H7+H21</f>
        <v>97307000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6.5" x14ac:dyDescent="0.3">
      <c r="E44" s="30" t="s">
        <v>42</v>
      </c>
      <c r="F44" s="31">
        <f>+F31+F43</f>
        <v>96674000</v>
      </c>
      <c r="G44" s="31">
        <f>+G31+G43</f>
        <v>93308000</v>
      </c>
      <c r="H44" s="31">
        <f>+H31+H43</f>
        <v>97307000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2940000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2940000</v>
      </c>
      <c r="G71" s="3">
        <f>SUM(G72:G72)</f>
        <v>2940000</v>
      </c>
      <c r="H71" s="3">
        <f>SUM(H72:H72)</f>
        <v>3072000</v>
      </c>
    </row>
    <row r="72" spans="5:8" x14ac:dyDescent="0.2">
      <c r="E72" s="4" t="s">
        <v>134</v>
      </c>
      <c r="F72" s="33">
        <v>2940000</v>
      </c>
      <c r="G72" s="34">
        <v>2940000</v>
      </c>
      <c r="H72" s="35">
        <v>3072000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2940000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1"/>
  <sheetViews>
    <sheetView showGridLines="0" tabSelected="1" topLeftCell="A42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94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207121000</v>
      </c>
      <c r="G5" s="3">
        <v>205662000</v>
      </c>
      <c r="H5" s="3">
        <v>214947000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103804000</v>
      </c>
      <c r="G7" s="23">
        <f>SUM(G8:G20)</f>
        <v>68250000</v>
      </c>
      <c r="H7" s="23">
        <f>SUM(H8:H20)</f>
        <v>71312000</v>
      </c>
    </row>
    <row r="8" spans="5:8" x14ac:dyDescent="0.2">
      <c r="E8" s="24" t="s">
        <v>11</v>
      </c>
      <c r="F8" s="9">
        <v>52826000</v>
      </c>
      <c r="G8" s="9">
        <v>57250000</v>
      </c>
      <c r="H8" s="9">
        <v>59815000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20946000</v>
      </c>
      <c r="G11" s="9">
        <v>11000000</v>
      </c>
      <c r="H11" s="9">
        <v>11497000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30032000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4235000</v>
      </c>
      <c r="G21" s="3">
        <f>SUM(G22:G30)</f>
        <v>2300000</v>
      </c>
      <c r="H21" s="3">
        <f>SUM(H22:H30)</f>
        <v>2400000</v>
      </c>
    </row>
    <row r="22" spans="5:8" x14ac:dyDescent="0.2">
      <c r="E22" s="24" t="s">
        <v>25</v>
      </c>
      <c r="F22" s="25">
        <v>2100000</v>
      </c>
      <c r="G22" s="25">
        <v>2300000</v>
      </c>
      <c r="H22" s="25">
        <v>2400000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2135000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315160000</v>
      </c>
      <c r="G31" s="16">
        <f>+G5+G6+G7+G21</f>
        <v>276212000</v>
      </c>
      <c r="H31" s="16">
        <f>+H5+H6+H7+H21</f>
        <v>288659000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18262000</v>
      </c>
      <c r="G33" s="3">
        <f>SUM(G34:G40)</f>
        <v>20419000</v>
      </c>
      <c r="H33" s="3">
        <f>SUM(H34:H40)</f>
        <v>25959000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18262000</v>
      </c>
      <c r="G35" s="9">
        <v>20419000</v>
      </c>
      <c r="H35" s="9">
        <v>25959000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18262000</v>
      </c>
      <c r="G43" s="29">
        <f>+G33+G41</f>
        <v>20419000</v>
      </c>
      <c r="H43" s="29">
        <f>+H33+H41</f>
        <v>25959000</v>
      </c>
    </row>
    <row r="44" spans="5:8" ht="16.5" x14ac:dyDescent="0.3">
      <c r="E44" s="30" t="s">
        <v>42</v>
      </c>
      <c r="F44" s="31">
        <f>+F31+F43</f>
        <v>333422000</v>
      </c>
      <c r="G44" s="31">
        <f>+G31+G43</f>
        <v>296631000</v>
      </c>
      <c r="H44" s="31">
        <f>+H31+H43</f>
        <v>314618000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15990000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15000000</v>
      </c>
      <c r="G49" s="3">
        <f>SUM(G50:G50)</f>
        <v>34644000</v>
      </c>
      <c r="H49" s="3">
        <f>SUM(H50:H50)</f>
        <v>36203000</v>
      </c>
    </row>
    <row r="50" spans="5:8" x14ac:dyDescent="0.2">
      <c r="E50" s="4" t="s">
        <v>117</v>
      </c>
      <c r="F50" s="33">
        <v>15000000</v>
      </c>
      <c r="G50" s="34">
        <v>34644000</v>
      </c>
      <c r="H50" s="35">
        <v>36203000</v>
      </c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990000</v>
      </c>
      <c r="G71" s="3">
        <f>SUM(G72:G72)</f>
        <v>990000</v>
      </c>
      <c r="H71" s="3">
        <f>SUM(H72:H72)</f>
        <v>1035000</v>
      </c>
    </row>
    <row r="72" spans="5:8" x14ac:dyDescent="0.2">
      <c r="E72" s="4" t="s">
        <v>134</v>
      </c>
      <c r="F72" s="33">
        <v>990000</v>
      </c>
      <c r="G72" s="34">
        <v>990000</v>
      </c>
      <c r="H72" s="35">
        <v>1035000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15990000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251"/>
  <sheetViews>
    <sheetView showGridLines="0" tabSelected="1" topLeftCell="A51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95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160831000</v>
      </c>
      <c r="G5" s="3">
        <v>159658000</v>
      </c>
      <c r="H5" s="3">
        <v>166865000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103245000</v>
      </c>
      <c r="G7" s="23">
        <f>SUM(G8:G20)</f>
        <v>59206000</v>
      </c>
      <c r="H7" s="23">
        <f>SUM(H8:H20)</f>
        <v>61809000</v>
      </c>
    </row>
    <row r="8" spans="5:8" x14ac:dyDescent="0.2">
      <c r="E8" s="24" t="s">
        <v>11</v>
      </c>
      <c r="F8" s="9">
        <v>50886000</v>
      </c>
      <c r="G8" s="9">
        <v>44206000</v>
      </c>
      <c r="H8" s="9">
        <v>46131000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20287000</v>
      </c>
      <c r="G11" s="9">
        <v>15000000</v>
      </c>
      <c r="H11" s="9">
        <v>15678000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32072000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4992000</v>
      </c>
      <c r="G21" s="3">
        <f>SUM(G22:G30)</f>
        <v>3000000</v>
      </c>
      <c r="H21" s="3">
        <f>SUM(H22:H30)</f>
        <v>3100000</v>
      </c>
    </row>
    <row r="22" spans="5:8" x14ac:dyDescent="0.2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1992000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269068000</v>
      </c>
      <c r="G31" s="16">
        <f>+G5+G6+G7+G21</f>
        <v>221864000</v>
      </c>
      <c r="H31" s="16">
        <f>+H5+H6+H7+H21</f>
        <v>231774000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13841000</v>
      </c>
      <c r="G33" s="3">
        <f>SUM(G34:G40)</f>
        <v>3741000</v>
      </c>
      <c r="H33" s="3">
        <f>SUM(H34:H40)</f>
        <v>15366000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13841000</v>
      </c>
      <c r="G35" s="9">
        <v>3741000</v>
      </c>
      <c r="H35" s="9">
        <v>15366000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13841000</v>
      </c>
      <c r="G43" s="29">
        <f>+G33+G41</f>
        <v>3741000</v>
      </c>
      <c r="H43" s="29">
        <f>+H33+H41</f>
        <v>15366000</v>
      </c>
    </row>
    <row r="44" spans="5:8" ht="16.5" x14ac:dyDescent="0.3">
      <c r="E44" s="30" t="s">
        <v>42</v>
      </c>
      <c r="F44" s="31">
        <f>+F31+F43</f>
        <v>282909000</v>
      </c>
      <c r="G44" s="31">
        <f>+G31+G43</f>
        <v>225605000</v>
      </c>
      <c r="H44" s="31">
        <f>+H31+H43</f>
        <v>247140000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18479000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16970000</v>
      </c>
      <c r="G49" s="3">
        <f>SUM(G50:G50)</f>
        <v>31472000</v>
      </c>
      <c r="H49" s="3">
        <f>SUM(H50:H50)</f>
        <v>32888000</v>
      </c>
    </row>
    <row r="50" spans="5:8" x14ac:dyDescent="0.2">
      <c r="E50" s="4" t="s">
        <v>117</v>
      </c>
      <c r="F50" s="33">
        <v>16970000</v>
      </c>
      <c r="G50" s="34">
        <v>31472000</v>
      </c>
      <c r="H50" s="35">
        <v>32888000</v>
      </c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1509000</v>
      </c>
      <c r="G71" s="3">
        <f>SUM(G72:G72)</f>
        <v>1509000</v>
      </c>
      <c r="H71" s="3">
        <f>SUM(H72:H72)</f>
        <v>1577000</v>
      </c>
    </row>
    <row r="72" spans="5:8" x14ac:dyDescent="0.2">
      <c r="E72" s="4" t="s">
        <v>134</v>
      </c>
      <c r="F72" s="33">
        <v>1509000</v>
      </c>
      <c r="G72" s="34">
        <v>1509000</v>
      </c>
      <c r="H72" s="35">
        <v>1577000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18479000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251"/>
  <sheetViews>
    <sheetView showGridLines="0" tabSelected="1" topLeftCell="A45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96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192980000</v>
      </c>
      <c r="G5" s="3">
        <v>191661000</v>
      </c>
      <c r="H5" s="3">
        <v>200313000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86247000</v>
      </c>
      <c r="G7" s="23">
        <f>SUM(G8:G20)</f>
        <v>64073000</v>
      </c>
      <c r="H7" s="23">
        <f>SUM(H8:H20)</f>
        <v>66923000</v>
      </c>
    </row>
    <row r="8" spans="5:8" x14ac:dyDescent="0.2">
      <c r="E8" s="24" t="s">
        <v>11</v>
      </c>
      <c r="F8" s="9">
        <v>47172000</v>
      </c>
      <c r="G8" s="9">
        <v>51073000</v>
      </c>
      <c r="H8" s="9">
        <v>53335000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20158000</v>
      </c>
      <c r="G11" s="9">
        <v>13000000</v>
      </c>
      <c r="H11" s="9">
        <v>13588000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18917000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4053000</v>
      </c>
      <c r="G21" s="3">
        <f>SUM(G22:G30)</f>
        <v>2100000</v>
      </c>
      <c r="H21" s="3">
        <f>SUM(H22:H30)</f>
        <v>2200000</v>
      </c>
    </row>
    <row r="22" spans="5:8" x14ac:dyDescent="0.2">
      <c r="E22" s="24" t="s">
        <v>25</v>
      </c>
      <c r="F22" s="25">
        <v>1800000</v>
      </c>
      <c r="G22" s="25">
        <v>2100000</v>
      </c>
      <c r="H22" s="25">
        <v>2200000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2253000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283280000</v>
      </c>
      <c r="G31" s="16">
        <f>+G5+G6+G7+G21</f>
        <v>257834000</v>
      </c>
      <c r="H31" s="16">
        <f>+H5+H6+H7+H21</f>
        <v>269436000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31507000</v>
      </c>
      <c r="G33" s="3">
        <f>SUM(G34:G40)</f>
        <v>9530000</v>
      </c>
      <c r="H33" s="3">
        <f>SUM(H34:H40)</f>
        <v>12580000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31507000</v>
      </c>
      <c r="G35" s="9">
        <v>9530000</v>
      </c>
      <c r="H35" s="9">
        <v>12580000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31507000</v>
      </c>
      <c r="G43" s="29">
        <f>+G33+G41</f>
        <v>9530000</v>
      </c>
      <c r="H43" s="29">
        <f>+H33+H41</f>
        <v>12580000</v>
      </c>
    </row>
    <row r="44" spans="5:8" ht="16.5" x14ac:dyDescent="0.3">
      <c r="E44" s="30" t="s">
        <v>42</v>
      </c>
      <c r="F44" s="31">
        <f>+F31+F43</f>
        <v>314787000</v>
      </c>
      <c r="G44" s="31">
        <f>+G31+G43</f>
        <v>267364000</v>
      </c>
      <c r="H44" s="31">
        <f>+H31+H43</f>
        <v>282016000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2240000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1000000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1000000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1240000</v>
      </c>
      <c r="G71" s="3">
        <f>SUM(G72:G72)</f>
        <v>1240000</v>
      </c>
      <c r="H71" s="3">
        <f>SUM(H72:H72)</f>
        <v>1296000</v>
      </c>
    </row>
    <row r="72" spans="5:8" x14ac:dyDescent="0.2">
      <c r="E72" s="4" t="s">
        <v>134</v>
      </c>
      <c r="F72" s="33">
        <v>1240000</v>
      </c>
      <c r="G72" s="34">
        <v>1240000</v>
      </c>
      <c r="H72" s="35">
        <v>1296000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2240000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251"/>
  <sheetViews>
    <sheetView showGridLines="0" tabSelected="1" topLeftCell="A48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97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88464000</v>
      </c>
      <c r="G5" s="3">
        <v>88012000</v>
      </c>
      <c r="H5" s="3">
        <v>91985000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71124000</v>
      </c>
      <c r="G7" s="23">
        <f>SUM(G8:G20)</f>
        <v>30144000</v>
      </c>
      <c r="H7" s="23">
        <f>SUM(H8:H20)</f>
        <v>31351000</v>
      </c>
    </row>
    <row r="8" spans="5:8" x14ac:dyDescent="0.2">
      <c r="E8" s="24" t="s">
        <v>11</v>
      </c>
      <c r="F8" s="9">
        <v>27608000</v>
      </c>
      <c r="G8" s="9">
        <v>23144000</v>
      </c>
      <c r="H8" s="9">
        <v>24035000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8000000</v>
      </c>
      <c r="G11" s="9">
        <v>7000000</v>
      </c>
      <c r="H11" s="9">
        <v>7316000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35516000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4732000</v>
      </c>
      <c r="G21" s="3">
        <f>SUM(G22:G30)</f>
        <v>3000000</v>
      </c>
      <c r="H21" s="3">
        <f>SUM(H22:H30)</f>
        <v>3100000</v>
      </c>
    </row>
    <row r="22" spans="5:8" x14ac:dyDescent="0.2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1732000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164320000</v>
      </c>
      <c r="G31" s="16">
        <f>+G5+G6+G7+G21</f>
        <v>121156000</v>
      </c>
      <c r="H31" s="16">
        <f>+H5+H6+H7+H21</f>
        <v>126436000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24438000</v>
      </c>
      <c r="G33" s="3">
        <f>SUM(G34:G40)</f>
        <v>5299000</v>
      </c>
      <c r="H33" s="3">
        <f>SUM(H34:H40)</f>
        <v>14882000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24438000</v>
      </c>
      <c r="G35" s="9">
        <v>5299000</v>
      </c>
      <c r="H35" s="9">
        <v>14882000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24438000</v>
      </c>
      <c r="G43" s="29">
        <f>+G33+G41</f>
        <v>5299000</v>
      </c>
      <c r="H43" s="29">
        <f>+H33+H41</f>
        <v>14882000</v>
      </c>
    </row>
    <row r="44" spans="5:8" ht="16.5" x14ac:dyDescent="0.3">
      <c r="E44" s="30" t="s">
        <v>42</v>
      </c>
      <c r="F44" s="31">
        <f>+F31+F43</f>
        <v>188758000</v>
      </c>
      <c r="G44" s="31">
        <f>+G31+G43</f>
        <v>126455000</v>
      </c>
      <c r="H44" s="31">
        <f>+H31+H43</f>
        <v>141318000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762000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3989000</v>
      </c>
      <c r="H64" s="3">
        <f t="shared" si="0"/>
        <v>4169000</v>
      </c>
    </row>
    <row r="65" spans="5:8" x14ac:dyDescent="0.2">
      <c r="E65" s="4" t="s">
        <v>128</v>
      </c>
      <c r="F65" s="5"/>
      <c r="G65" s="6">
        <v>3989000</v>
      </c>
      <c r="H65" s="7">
        <v>4169000</v>
      </c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762000</v>
      </c>
      <c r="G71" s="3">
        <f>SUM(G72:G72)</f>
        <v>762000</v>
      </c>
      <c r="H71" s="3">
        <f>SUM(H72:H72)</f>
        <v>796000</v>
      </c>
    </row>
    <row r="72" spans="5:8" x14ac:dyDescent="0.2">
      <c r="E72" s="4" t="s">
        <v>134</v>
      </c>
      <c r="F72" s="33">
        <v>762000</v>
      </c>
      <c r="G72" s="34">
        <v>762000</v>
      </c>
      <c r="H72" s="35">
        <v>796000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762000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251"/>
  <sheetViews>
    <sheetView showGridLines="0" tabSelected="1" topLeftCell="A45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98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245285000</v>
      </c>
      <c r="G5" s="3">
        <v>245760000</v>
      </c>
      <c r="H5" s="3">
        <v>256916000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98897000</v>
      </c>
      <c r="G7" s="23">
        <f>SUM(G8:G20)</f>
        <v>80591000</v>
      </c>
      <c r="H7" s="23">
        <f>SUM(H8:H20)</f>
        <v>84272000</v>
      </c>
    </row>
    <row r="8" spans="5:8" x14ac:dyDescent="0.2">
      <c r="E8" s="24" t="s">
        <v>11</v>
      </c>
      <c r="F8" s="9">
        <v>66868000</v>
      </c>
      <c r="G8" s="9">
        <v>72591000</v>
      </c>
      <c r="H8" s="9">
        <v>75910000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>
        <v>8000000</v>
      </c>
      <c r="H11" s="9">
        <v>8362000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32029000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5719000</v>
      </c>
      <c r="G21" s="3">
        <f>SUM(G22:G30)</f>
        <v>3000000</v>
      </c>
      <c r="H21" s="3">
        <f>SUM(H22:H30)</f>
        <v>3100000</v>
      </c>
    </row>
    <row r="22" spans="5:8" x14ac:dyDescent="0.2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2719000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349901000</v>
      </c>
      <c r="G31" s="16">
        <f>+G5+G6+G7+G21</f>
        <v>329351000</v>
      </c>
      <c r="H31" s="16">
        <f>+H5+H6+H7+H21</f>
        <v>344288000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80580000</v>
      </c>
      <c r="G33" s="3">
        <f>SUM(G34:G40)</f>
        <v>14472000</v>
      </c>
      <c r="H33" s="3">
        <f>SUM(H34:H40)</f>
        <v>34901000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33580000</v>
      </c>
      <c r="G35" s="9">
        <v>14472000</v>
      </c>
      <c r="H35" s="9">
        <v>34901000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>
        <v>47000000</v>
      </c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80580000</v>
      </c>
      <c r="G43" s="29">
        <f>+G33+G41</f>
        <v>14472000</v>
      </c>
      <c r="H43" s="29">
        <f>+H33+H41</f>
        <v>34901000</v>
      </c>
    </row>
    <row r="44" spans="5:8" ht="16.5" x14ac:dyDescent="0.3">
      <c r="E44" s="30" t="s">
        <v>42</v>
      </c>
      <c r="F44" s="31">
        <f>+F31+F43</f>
        <v>430481000</v>
      </c>
      <c r="G44" s="31">
        <f>+G31+G43</f>
        <v>343823000</v>
      </c>
      <c r="H44" s="31">
        <f>+H31+H43</f>
        <v>379189000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29300000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11600000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11600000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1500000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1500000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10000000</v>
      </c>
      <c r="G64" s="3">
        <f t="shared" ref="G64:H64" si="0">SUM(G65:G66)</f>
        <v>23094000</v>
      </c>
      <c r="H64" s="3">
        <f t="shared" si="0"/>
        <v>24133000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>
        <v>10000000</v>
      </c>
      <c r="G66" s="12">
        <v>23094000</v>
      </c>
      <c r="H66" s="13">
        <v>24133000</v>
      </c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6200000</v>
      </c>
      <c r="G71" s="3">
        <f>SUM(G72:G72)</f>
        <v>6200000</v>
      </c>
      <c r="H71" s="3">
        <f>SUM(H72:H72)</f>
        <v>6479000</v>
      </c>
    </row>
    <row r="72" spans="5:8" x14ac:dyDescent="0.2">
      <c r="E72" s="4" t="s">
        <v>134</v>
      </c>
      <c r="F72" s="33">
        <v>6200000</v>
      </c>
      <c r="G72" s="34">
        <v>6200000</v>
      </c>
      <c r="H72" s="35">
        <v>6479000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29300000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251"/>
  <sheetViews>
    <sheetView showGridLines="0" tabSelected="1" topLeftCell="A37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99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200223000</v>
      </c>
      <c r="G5" s="3">
        <v>199345000</v>
      </c>
      <c r="H5" s="3">
        <v>208353000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53533000</v>
      </c>
      <c r="G7" s="23">
        <f>SUM(G8:G20)</f>
        <v>71668000</v>
      </c>
      <c r="H7" s="23">
        <f>SUM(H8:H20)</f>
        <v>74863000</v>
      </c>
    </row>
    <row r="8" spans="5:8" x14ac:dyDescent="0.2">
      <c r="E8" s="24" t="s">
        <v>11</v>
      </c>
      <c r="F8" s="9">
        <v>47716000</v>
      </c>
      <c r="G8" s="9">
        <v>51668000</v>
      </c>
      <c r="H8" s="9">
        <v>53959000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5817000</v>
      </c>
      <c r="G11" s="9">
        <v>20000000</v>
      </c>
      <c r="H11" s="9">
        <v>20904000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3879000</v>
      </c>
      <c r="G21" s="3">
        <f>SUM(G22:G30)</f>
        <v>2000000</v>
      </c>
      <c r="H21" s="3">
        <f>SUM(H22:H30)</f>
        <v>2100000</v>
      </c>
    </row>
    <row r="22" spans="5:8" x14ac:dyDescent="0.2">
      <c r="E22" s="24" t="s">
        <v>25</v>
      </c>
      <c r="F22" s="25">
        <v>1800000</v>
      </c>
      <c r="G22" s="25">
        <v>2000000</v>
      </c>
      <c r="H22" s="25">
        <v>2100000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2079000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257635000</v>
      </c>
      <c r="G31" s="16">
        <f>+G5+G6+G7+G21</f>
        <v>273013000</v>
      </c>
      <c r="H31" s="16">
        <f>+H5+H6+H7+H21</f>
        <v>285316000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22204000</v>
      </c>
      <c r="G33" s="3">
        <f>SUM(G34:G40)</f>
        <v>8694000</v>
      </c>
      <c r="H33" s="3">
        <f>SUM(H34:H40)</f>
        <v>34797000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22204000</v>
      </c>
      <c r="G35" s="9">
        <v>8694000</v>
      </c>
      <c r="H35" s="9">
        <v>34797000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22204000</v>
      </c>
      <c r="G43" s="29">
        <f>+G33+G41</f>
        <v>8694000</v>
      </c>
      <c r="H43" s="29">
        <f>+H33+H41</f>
        <v>34797000</v>
      </c>
    </row>
    <row r="44" spans="5:8" ht="16.5" x14ac:dyDescent="0.3">
      <c r="E44" s="30" t="s">
        <v>42</v>
      </c>
      <c r="F44" s="31">
        <f>+F31+F43</f>
        <v>279839000</v>
      </c>
      <c r="G44" s="31">
        <f>+G31+G43</f>
        <v>281707000</v>
      </c>
      <c r="H44" s="31">
        <f>+H31+H43</f>
        <v>320113000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2812000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1500000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1500000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1312000</v>
      </c>
      <c r="G71" s="3">
        <f>SUM(G72:G72)</f>
        <v>1312000</v>
      </c>
      <c r="H71" s="3">
        <f>SUM(H72:H72)</f>
        <v>1371000</v>
      </c>
    </row>
    <row r="72" spans="5:8" x14ac:dyDescent="0.2">
      <c r="E72" s="4" t="s">
        <v>134</v>
      </c>
      <c r="F72" s="33">
        <v>1312000</v>
      </c>
      <c r="G72" s="34">
        <v>1312000</v>
      </c>
      <c r="H72" s="35">
        <v>1371000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2812000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E1:H251"/>
  <sheetViews>
    <sheetView showGridLines="0" tabSelected="1" topLeftCell="A36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111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1637749000</v>
      </c>
      <c r="G5" s="3">
        <v>1739300000</v>
      </c>
      <c r="H5" s="3">
        <v>1817952000</v>
      </c>
    </row>
    <row r="6" spans="5:8" x14ac:dyDescent="0.2">
      <c r="E6" s="22" t="s">
        <v>9</v>
      </c>
      <c r="F6" s="3">
        <v>861978000</v>
      </c>
      <c r="G6" s="3"/>
      <c r="H6" s="3"/>
    </row>
    <row r="7" spans="5:8" ht="16.5" x14ac:dyDescent="0.3">
      <c r="E7" s="20" t="s">
        <v>10</v>
      </c>
      <c r="F7" s="23">
        <f>SUM(F8:F20)</f>
        <v>1778729000</v>
      </c>
      <c r="G7" s="23">
        <f>SUM(G8:G20)</f>
        <v>1433558000</v>
      </c>
      <c r="H7" s="23">
        <f>SUM(H8:H20)</f>
        <v>1507920000</v>
      </c>
    </row>
    <row r="8" spans="5:8" x14ac:dyDescent="0.2">
      <c r="E8" s="24" t="s">
        <v>11</v>
      </c>
      <c r="F8" s="9"/>
      <c r="G8" s="9"/>
      <c r="H8" s="9"/>
    </row>
    <row r="9" spans="5:8" x14ac:dyDescent="0.2">
      <c r="E9" s="24" t="s">
        <v>12</v>
      </c>
      <c r="F9" s="9">
        <v>663817000</v>
      </c>
      <c r="G9" s="9">
        <v>694121000</v>
      </c>
      <c r="H9" s="9">
        <v>725509000</v>
      </c>
    </row>
    <row r="10" spans="5:8" x14ac:dyDescent="0.2">
      <c r="E10" s="24" t="s">
        <v>13</v>
      </c>
      <c r="F10" s="25">
        <v>298225000</v>
      </c>
      <c r="G10" s="25">
        <v>305631000</v>
      </c>
      <c r="H10" s="25">
        <v>324803000</v>
      </c>
    </row>
    <row r="11" spans="5:8" x14ac:dyDescent="0.2">
      <c r="E11" s="24" t="s">
        <v>14</v>
      </c>
      <c r="F11" s="9"/>
      <c r="G11" s="9"/>
      <c r="H11" s="9"/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>
        <v>48800000</v>
      </c>
      <c r="G13" s="25">
        <v>38606000</v>
      </c>
      <c r="H13" s="25">
        <v>44537000</v>
      </c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>
        <v>390000000</v>
      </c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>
        <v>377887000</v>
      </c>
      <c r="G20" s="9">
        <v>395200000</v>
      </c>
      <c r="H20" s="9">
        <v>413071000</v>
      </c>
    </row>
    <row r="21" spans="5:8" ht="16.5" x14ac:dyDescent="0.3">
      <c r="E21" s="20" t="s">
        <v>24</v>
      </c>
      <c r="F21" s="3">
        <f>SUM(F22:F30)</f>
        <v>19357000</v>
      </c>
      <c r="G21" s="3">
        <f>SUM(G22:G30)</f>
        <v>20100000</v>
      </c>
      <c r="H21" s="3">
        <f>SUM(H22:H30)</f>
        <v>21400000</v>
      </c>
    </row>
    <row r="22" spans="5:8" x14ac:dyDescent="0.2">
      <c r="E22" s="24" t="s">
        <v>25</v>
      </c>
      <c r="F22" s="25">
        <v>1000000</v>
      </c>
      <c r="G22" s="25">
        <v>1200000</v>
      </c>
      <c r="H22" s="25">
        <v>1400000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2457000</v>
      </c>
      <c r="G24" s="9"/>
      <c r="H24" s="9"/>
    </row>
    <row r="25" spans="5:8" x14ac:dyDescent="0.2">
      <c r="E25" s="24" t="s">
        <v>28</v>
      </c>
      <c r="F25" s="9">
        <v>8900000</v>
      </c>
      <c r="G25" s="9">
        <v>10400000</v>
      </c>
      <c r="H25" s="9">
        <v>11000000</v>
      </c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>
        <v>7000000</v>
      </c>
      <c r="G27" s="9">
        <v>8500000</v>
      </c>
      <c r="H27" s="9">
        <v>9000000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4297813000</v>
      </c>
      <c r="G31" s="16">
        <f>+G5+G6+G7+G21</f>
        <v>3192958000</v>
      </c>
      <c r="H31" s="16">
        <f>+H5+H6+H7+H21</f>
        <v>3347272000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4000000</v>
      </c>
      <c r="G33" s="3">
        <f>SUM(G34:G40)</f>
        <v>5000000</v>
      </c>
      <c r="H33" s="3">
        <f>SUM(H34:H40)</f>
        <v>5000000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>
        <v>4000000</v>
      </c>
      <c r="G36" s="9">
        <v>5000000</v>
      </c>
      <c r="H36" s="9">
        <v>5000000</v>
      </c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4000000</v>
      </c>
      <c r="G43" s="29">
        <f>+G33+G41</f>
        <v>5000000</v>
      </c>
      <c r="H43" s="29">
        <f>+H33+H41</f>
        <v>5000000</v>
      </c>
    </row>
    <row r="44" spans="5:8" ht="16.5" x14ac:dyDescent="0.3">
      <c r="E44" s="30" t="s">
        <v>42</v>
      </c>
      <c r="F44" s="31">
        <f>+F31+F43</f>
        <v>4301813000</v>
      </c>
      <c r="G44" s="31">
        <f>+G31+G43</f>
        <v>3197958000</v>
      </c>
      <c r="H44" s="31">
        <f>+H31+H43</f>
        <v>3352272000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240166000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221409000</v>
      </c>
      <c r="G68" s="3">
        <f>SUM(G69:G69)</f>
        <v>170297000</v>
      </c>
      <c r="H68" s="3">
        <f>SUM(H69:H69)</f>
        <v>169297000</v>
      </c>
    </row>
    <row r="69" spans="5:8" x14ac:dyDescent="0.2">
      <c r="E69" s="4" t="s">
        <v>130</v>
      </c>
      <c r="F69" s="33">
        <v>221409000</v>
      </c>
      <c r="G69" s="34">
        <v>170297000</v>
      </c>
      <c r="H69" s="35">
        <v>169297000</v>
      </c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18757000</v>
      </c>
      <c r="G71" s="3">
        <f>SUM(G72:G72)</f>
        <v>18757000</v>
      </c>
      <c r="H71" s="3">
        <f>SUM(H72:H72)</f>
        <v>19601000</v>
      </c>
    </row>
    <row r="72" spans="5:8" x14ac:dyDescent="0.2">
      <c r="E72" s="4" t="s">
        <v>134</v>
      </c>
      <c r="F72" s="33">
        <v>18757000</v>
      </c>
      <c r="G72" s="34">
        <v>18757000</v>
      </c>
      <c r="H72" s="35">
        <v>19601000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240166000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E1:H251"/>
  <sheetViews>
    <sheetView showGridLines="0" tabSelected="1" topLeftCell="A40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100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196074000</v>
      </c>
      <c r="G5" s="3">
        <v>195063000</v>
      </c>
      <c r="H5" s="3">
        <v>203877000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47132000</v>
      </c>
      <c r="G7" s="23">
        <f>SUM(G8:G20)</f>
        <v>56011000</v>
      </c>
      <c r="H7" s="23">
        <f>SUM(H8:H20)</f>
        <v>58496000</v>
      </c>
    </row>
    <row r="8" spans="5:8" x14ac:dyDescent="0.2">
      <c r="E8" s="24" t="s">
        <v>11</v>
      </c>
      <c r="F8" s="9">
        <v>47132000</v>
      </c>
      <c r="G8" s="9">
        <v>51030000</v>
      </c>
      <c r="H8" s="9">
        <v>53290000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>
        <v>4981000</v>
      </c>
      <c r="H11" s="9">
        <v>5206000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3858000</v>
      </c>
      <c r="G21" s="3">
        <f>SUM(G22:G30)</f>
        <v>2000000</v>
      </c>
      <c r="H21" s="3">
        <f>SUM(H22:H30)</f>
        <v>2100000</v>
      </c>
    </row>
    <row r="22" spans="5:8" x14ac:dyDescent="0.2">
      <c r="E22" s="24" t="s">
        <v>25</v>
      </c>
      <c r="F22" s="25">
        <v>1800000</v>
      </c>
      <c r="G22" s="25">
        <v>2000000</v>
      </c>
      <c r="H22" s="25">
        <v>2100000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2058000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247064000</v>
      </c>
      <c r="G31" s="16">
        <f>+G5+G6+G7+G21</f>
        <v>253074000</v>
      </c>
      <c r="H31" s="16">
        <f>+H5+H6+H7+H21</f>
        <v>264473000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13766000</v>
      </c>
      <c r="G33" s="3">
        <f>SUM(G34:G40)</f>
        <v>12325000</v>
      </c>
      <c r="H33" s="3">
        <f>SUM(H34:H40)</f>
        <v>13639000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13766000</v>
      </c>
      <c r="G35" s="9">
        <v>12325000</v>
      </c>
      <c r="H35" s="9">
        <v>13639000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13766000</v>
      </c>
      <c r="G43" s="29">
        <f>+G33+G41</f>
        <v>12325000</v>
      </c>
      <c r="H43" s="29">
        <f>+H33+H41</f>
        <v>13639000</v>
      </c>
    </row>
    <row r="44" spans="5:8" ht="16.5" x14ac:dyDescent="0.3">
      <c r="E44" s="30" t="s">
        <v>42</v>
      </c>
      <c r="F44" s="31">
        <f>+F31+F43</f>
        <v>260830000</v>
      </c>
      <c r="G44" s="31">
        <f>+G31+G43</f>
        <v>265399000</v>
      </c>
      <c r="H44" s="31">
        <f>+H31+H43</f>
        <v>278112000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3606000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1500000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1500000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2106000</v>
      </c>
      <c r="G71" s="3">
        <f>SUM(G72:G72)</f>
        <v>2106000</v>
      </c>
      <c r="H71" s="3">
        <f>SUM(H72:H72)</f>
        <v>2201000</v>
      </c>
    </row>
    <row r="72" spans="5:8" x14ac:dyDescent="0.2">
      <c r="E72" s="4" t="s">
        <v>134</v>
      </c>
      <c r="F72" s="33">
        <v>2106000</v>
      </c>
      <c r="G72" s="34">
        <v>2106000</v>
      </c>
      <c r="H72" s="35">
        <v>2201000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3606000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E1:H251"/>
  <sheetViews>
    <sheetView showGridLines="0" tabSelected="1" topLeftCell="A48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101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82737000</v>
      </c>
      <c r="G5" s="3">
        <v>84017000</v>
      </c>
      <c r="H5" s="3">
        <v>87796000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35995000</v>
      </c>
      <c r="G7" s="23">
        <f>SUM(G8:G20)</f>
        <v>32479000</v>
      </c>
      <c r="H7" s="23">
        <f>SUM(H8:H20)</f>
        <v>33795000</v>
      </c>
    </row>
    <row r="8" spans="5:8" x14ac:dyDescent="0.2">
      <c r="E8" s="24" t="s">
        <v>11</v>
      </c>
      <c r="F8" s="9">
        <v>22495000</v>
      </c>
      <c r="G8" s="9">
        <v>24113000</v>
      </c>
      <c r="H8" s="9">
        <v>25051000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13500000</v>
      </c>
      <c r="G11" s="9">
        <v>8366000</v>
      </c>
      <c r="H11" s="9">
        <v>8744000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8238000</v>
      </c>
      <c r="G21" s="3">
        <f>SUM(G22:G30)</f>
        <v>2400000</v>
      </c>
      <c r="H21" s="3">
        <f>SUM(H22:H30)</f>
        <v>6500000</v>
      </c>
    </row>
    <row r="22" spans="5:8" x14ac:dyDescent="0.2">
      <c r="E22" s="24" t="s">
        <v>25</v>
      </c>
      <c r="F22" s="25">
        <v>2200000</v>
      </c>
      <c r="G22" s="25">
        <v>2400000</v>
      </c>
      <c r="H22" s="25">
        <v>2500000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2038000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>
        <v>4000000</v>
      </c>
      <c r="G27" s="9"/>
      <c r="H27" s="9">
        <v>4000000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126970000</v>
      </c>
      <c r="G31" s="16">
        <f>+G5+G6+G7+G21</f>
        <v>118896000</v>
      </c>
      <c r="H31" s="16">
        <f>+H5+H6+H7+H21</f>
        <v>128091000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6.5" x14ac:dyDescent="0.3">
      <c r="E44" s="30" t="s">
        <v>42</v>
      </c>
      <c r="F44" s="31">
        <f>+F31+F43</f>
        <v>126970000</v>
      </c>
      <c r="G44" s="31">
        <f>+G31+G43</f>
        <v>118896000</v>
      </c>
      <c r="H44" s="31">
        <f>+H31+H43</f>
        <v>128091000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2557000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2557000</v>
      </c>
      <c r="G71" s="3">
        <f>SUM(G72:G72)</f>
        <v>2557000</v>
      </c>
      <c r="H71" s="3">
        <f>SUM(H72:H72)</f>
        <v>2672000</v>
      </c>
    </row>
    <row r="72" spans="5:8" x14ac:dyDescent="0.2">
      <c r="E72" s="4" t="s">
        <v>134</v>
      </c>
      <c r="F72" s="33">
        <v>2557000</v>
      </c>
      <c r="G72" s="34">
        <v>2557000</v>
      </c>
      <c r="H72" s="35">
        <v>2672000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2557000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E1:H251"/>
  <sheetViews>
    <sheetView showGridLines="0" tabSelected="1" topLeftCell="A45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102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344827000</v>
      </c>
      <c r="G5" s="3">
        <v>342387000</v>
      </c>
      <c r="H5" s="3">
        <v>357854000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79048000</v>
      </c>
      <c r="G7" s="23">
        <f>SUM(G8:G20)</f>
        <v>81536000</v>
      </c>
      <c r="H7" s="23">
        <f>SUM(H8:H20)</f>
        <v>85261000</v>
      </c>
    </row>
    <row r="8" spans="5:8" x14ac:dyDescent="0.2">
      <c r="E8" s="24" t="s">
        <v>11</v>
      </c>
      <c r="F8" s="9">
        <v>67274000</v>
      </c>
      <c r="G8" s="9">
        <v>73035000</v>
      </c>
      <c r="H8" s="9">
        <v>76376000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3660000</v>
      </c>
      <c r="G11" s="9">
        <v>8501000</v>
      </c>
      <c r="H11" s="9">
        <v>8885000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8114000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4716000</v>
      </c>
      <c r="G21" s="3">
        <f>SUM(G22:G30)</f>
        <v>3000000</v>
      </c>
      <c r="H21" s="3">
        <f>SUM(H22:H30)</f>
        <v>3100000</v>
      </c>
    </row>
    <row r="22" spans="5:8" x14ac:dyDescent="0.2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1716000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428591000</v>
      </c>
      <c r="G31" s="16">
        <f>+G5+G6+G7+G21</f>
        <v>426923000</v>
      </c>
      <c r="H31" s="16">
        <f>+H5+H6+H7+H21</f>
        <v>446215000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27713000</v>
      </c>
      <c r="G33" s="3">
        <f>SUM(G34:G40)</f>
        <v>14896000</v>
      </c>
      <c r="H33" s="3">
        <f>SUM(H34:H40)</f>
        <v>24033000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27713000</v>
      </c>
      <c r="G35" s="9">
        <v>14896000</v>
      </c>
      <c r="H35" s="9">
        <v>24033000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27713000</v>
      </c>
      <c r="G43" s="29">
        <f>+G33+G41</f>
        <v>14896000</v>
      </c>
      <c r="H43" s="29">
        <f>+H33+H41</f>
        <v>24033000</v>
      </c>
    </row>
    <row r="44" spans="5:8" ht="16.5" x14ac:dyDescent="0.3">
      <c r="E44" s="30" t="s">
        <v>42</v>
      </c>
      <c r="F44" s="31">
        <f>+F31+F43</f>
        <v>456304000</v>
      </c>
      <c r="G44" s="31">
        <f>+G31+G43</f>
        <v>441819000</v>
      </c>
      <c r="H44" s="31">
        <f>+H31+H43</f>
        <v>470248000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1495000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1495000</v>
      </c>
      <c r="G71" s="3">
        <f>SUM(G72:G72)</f>
        <v>1495000</v>
      </c>
      <c r="H71" s="3">
        <f>SUM(H72:H72)</f>
        <v>1562000</v>
      </c>
    </row>
    <row r="72" spans="5:8" x14ac:dyDescent="0.2">
      <c r="E72" s="4" t="s">
        <v>134</v>
      </c>
      <c r="F72" s="33">
        <v>1495000</v>
      </c>
      <c r="G72" s="34">
        <v>1495000</v>
      </c>
      <c r="H72" s="35">
        <v>1562000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1495000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E1:H251"/>
  <sheetViews>
    <sheetView showGridLines="0" tabSelected="1" topLeftCell="A42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103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203130000</v>
      </c>
      <c r="G5" s="3">
        <v>201950000</v>
      </c>
      <c r="H5" s="3">
        <v>211068000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82549000</v>
      </c>
      <c r="G7" s="23">
        <f>SUM(G8:G20)</f>
        <v>63329000</v>
      </c>
      <c r="H7" s="23">
        <f>SUM(H8:H20)</f>
        <v>66123000</v>
      </c>
    </row>
    <row r="8" spans="5:8" x14ac:dyDescent="0.2">
      <c r="E8" s="24" t="s">
        <v>11</v>
      </c>
      <c r="F8" s="9">
        <v>41914000</v>
      </c>
      <c r="G8" s="9">
        <v>45329000</v>
      </c>
      <c r="H8" s="9">
        <v>47309000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15000000</v>
      </c>
      <c r="G11" s="9">
        <v>18000000</v>
      </c>
      <c r="H11" s="9">
        <v>18814000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25635000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4464000</v>
      </c>
      <c r="G21" s="3">
        <f>SUM(G22:G30)</f>
        <v>2700000</v>
      </c>
      <c r="H21" s="3">
        <f>SUM(H22:H30)</f>
        <v>2800000</v>
      </c>
    </row>
    <row r="22" spans="5:8" x14ac:dyDescent="0.2">
      <c r="E22" s="24" t="s">
        <v>25</v>
      </c>
      <c r="F22" s="25">
        <v>2600000</v>
      </c>
      <c r="G22" s="25">
        <v>2700000</v>
      </c>
      <c r="H22" s="25">
        <v>2800000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1864000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290143000</v>
      </c>
      <c r="G31" s="16">
        <f>+G5+G6+G7+G21</f>
        <v>267979000</v>
      </c>
      <c r="H31" s="16">
        <f>+H5+H6+H7+H21</f>
        <v>279991000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909000</v>
      </c>
      <c r="G33" s="3">
        <f>SUM(G34:G40)</f>
        <v>5850000</v>
      </c>
      <c r="H33" s="3">
        <f>SUM(H34:H40)</f>
        <v>15287000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909000</v>
      </c>
      <c r="G35" s="9">
        <v>5850000</v>
      </c>
      <c r="H35" s="9">
        <v>15287000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909000</v>
      </c>
      <c r="G43" s="29">
        <f>+G33+G41</f>
        <v>5850000</v>
      </c>
      <c r="H43" s="29">
        <f>+H33+H41</f>
        <v>15287000</v>
      </c>
    </row>
    <row r="44" spans="5:8" ht="16.5" x14ac:dyDescent="0.3">
      <c r="E44" s="30" t="s">
        <v>42</v>
      </c>
      <c r="F44" s="31">
        <f>+F31+F43</f>
        <v>291052000</v>
      </c>
      <c r="G44" s="31">
        <f>+G31+G43</f>
        <v>273829000</v>
      </c>
      <c r="H44" s="31">
        <f>+H31+H43</f>
        <v>295278000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11062000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5000000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5000000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5059000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5">
        <v>5059000</v>
      </c>
      <c r="G65" s="6"/>
      <c r="H65" s="7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1003000</v>
      </c>
      <c r="G71" s="3">
        <f>SUM(G72:G72)</f>
        <v>1003000</v>
      </c>
      <c r="H71" s="3">
        <f>SUM(H72:H72)</f>
        <v>1048000</v>
      </c>
    </row>
    <row r="72" spans="5:8" x14ac:dyDescent="0.2">
      <c r="E72" s="4" t="s">
        <v>134</v>
      </c>
      <c r="F72" s="33">
        <v>1003000</v>
      </c>
      <c r="G72" s="34">
        <v>1003000</v>
      </c>
      <c r="H72" s="35">
        <v>1048000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11062000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E1:H251"/>
  <sheetViews>
    <sheetView showGridLines="0" tabSelected="1" topLeftCell="A34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104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347318000</v>
      </c>
      <c r="G5" s="3">
        <v>345078000</v>
      </c>
      <c r="H5" s="3">
        <v>360666000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171215000</v>
      </c>
      <c r="G7" s="23">
        <f>SUM(G8:G20)</f>
        <v>95686000</v>
      </c>
      <c r="H7" s="23">
        <f>SUM(H8:H20)</f>
        <v>99859000</v>
      </c>
    </row>
    <row r="8" spans="5:8" x14ac:dyDescent="0.2">
      <c r="E8" s="24" t="s">
        <v>11</v>
      </c>
      <c r="F8" s="9">
        <v>85145000</v>
      </c>
      <c r="G8" s="9">
        <v>81743000</v>
      </c>
      <c r="H8" s="9">
        <v>85512000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40810000</v>
      </c>
      <c r="G11" s="9">
        <v>8943000</v>
      </c>
      <c r="H11" s="9">
        <v>9347000</v>
      </c>
    </row>
    <row r="12" spans="5:8" x14ac:dyDescent="0.2">
      <c r="E12" s="24" t="s">
        <v>15</v>
      </c>
      <c r="F12" s="9">
        <v>10000000</v>
      </c>
      <c r="G12" s="9">
        <v>5000000</v>
      </c>
      <c r="H12" s="9">
        <v>5000000</v>
      </c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35260000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3450000</v>
      </c>
      <c r="G21" s="3">
        <f>SUM(G22:G30)</f>
        <v>2000000</v>
      </c>
      <c r="H21" s="3">
        <f>SUM(H22:H30)</f>
        <v>2100000</v>
      </c>
    </row>
    <row r="22" spans="5:8" x14ac:dyDescent="0.2">
      <c r="E22" s="24" t="s">
        <v>25</v>
      </c>
      <c r="F22" s="25">
        <v>1700000</v>
      </c>
      <c r="G22" s="25">
        <v>2000000</v>
      </c>
      <c r="H22" s="25">
        <v>2100000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1750000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521983000</v>
      </c>
      <c r="G31" s="16">
        <f>+G5+G6+G7+G21</f>
        <v>442764000</v>
      </c>
      <c r="H31" s="16">
        <f>+H5+H6+H7+H21</f>
        <v>462625000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15116000</v>
      </c>
      <c r="G33" s="3">
        <f>SUM(G34:G40)</f>
        <v>32139000</v>
      </c>
      <c r="H33" s="3">
        <f>SUM(H34:H40)</f>
        <v>110730000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14116000</v>
      </c>
      <c r="G35" s="9">
        <v>31139000</v>
      </c>
      <c r="H35" s="9">
        <v>109730000</v>
      </c>
    </row>
    <row r="36" spans="5:8" x14ac:dyDescent="0.2">
      <c r="E36" s="24" t="s">
        <v>38</v>
      </c>
      <c r="F36" s="9">
        <v>1000000</v>
      </c>
      <c r="G36" s="9">
        <v>1000000</v>
      </c>
      <c r="H36" s="9">
        <v>1000000</v>
      </c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15116000</v>
      </c>
      <c r="G43" s="29">
        <f>+G33+G41</f>
        <v>32139000</v>
      </c>
      <c r="H43" s="29">
        <f>+H33+H41</f>
        <v>110730000</v>
      </c>
    </row>
    <row r="44" spans="5:8" ht="16.5" x14ac:dyDescent="0.3">
      <c r="E44" s="30" t="s">
        <v>42</v>
      </c>
      <c r="F44" s="31">
        <f>+F31+F43</f>
        <v>537099000</v>
      </c>
      <c r="G44" s="31">
        <f>+G31+G43</f>
        <v>474903000</v>
      </c>
      <c r="H44" s="31">
        <f>+H31+H43</f>
        <v>573355000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1619000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1619000</v>
      </c>
      <c r="G71" s="3">
        <f>SUM(G72:G72)</f>
        <v>1619000</v>
      </c>
      <c r="H71" s="3">
        <f>SUM(H72:H72)</f>
        <v>1692000</v>
      </c>
    </row>
    <row r="72" spans="5:8" x14ac:dyDescent="0.2">
      <c r="E72" s="4" t="s">
        <v>134</v>
      </c>
      <c r="F72" s="33">
        <v>1619000</v>
      </c>
      <c r="G72" s="34">
        <v>1619000</v>
      </c>
      <c r="H72" s="35">
        <v>1692000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1619000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E1:H251"/>
  <sheetViews>
    <sheetView showGridLines="0" tabSelected="1" topLeftCell="A45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105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239367000</v>
      </c>
      <c r="G5" s="3">
        <v>237386000</v>
      </c>
      <c r="H5" s="3">
        <v>248101000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98814000</v>
      </c>
      <c r="G7" s="23">
        <f>SUM(G8:G20)</f>
        <v>69378000</v>
      </c>
      <c r="H7" s="23">
        <f>SUM(H8:H20)</f>
        <v>72499000</v>
      </c>
    </row>
    <row r="8" spans="5:8" x14ac:dyDescent="0.2">
      <c r="E8" s="24" t="s">
        <v>11</v>
      </c>
      <c r="F8" s="9">
        <v>54377000</v>
      </c>
      <c r="G8" s="9">
        <v>58944000</v>
      </c>
      <c r="H8" s="9">
        <v>61593000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19400000</v>
      </c>
      <c r="G11" s="9">
        <v>10434000</v>
      </c>
      <c r="H11" s="9">
        <v>10906000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25037000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4282000</v>
      </c>
      <c r="G21" s="3">
        <f>SUM(G22:G30)</f>
        <v>2500000</v>
      </c>
      <c r="H21" s="3">
        <f>SUM(H22:H30)</f>
        <v>2600000</v>
      </c>
    </row>
    <row r="22" spans="5:8" x14ac:dyDescent="0.2">
      <c r="E22" s="24" t="s">
        <v>25</v>
      </c>
      <c r="F22" s="25">
        <v>2300000</v>
      </c>
      <c r="G22" s="25">
        <v>2500000</v>
      </c>
      <c r="H22" s="25">
        <v>2600000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1982000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342463000</v>
      </c>
      <c r="G31" s="16">
        <f>+G5+G6+G7+G21</f>
        <v>309264000</v>
      </c>
      <c r="H31" s="16">
        <f>+H5+H6+H7+H21</f>
        <v>323200000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26888000</v>
      </c>
      <c r="G33" s="3">
        <f>SUM(G34:G40)</f>
        <v>49912000</v>
      </c>
      <c r="H33" s="3">
        <f>SUM(H34:H40)</f>
        <v>11710000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26888000</v>
      </c>
      <c r="G35" s="9">
        <v>49912000</v>
      </c>
      <c r="H35" s="9">
        <v>11710000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26888000</v>
      </c>
      <c r="G43" s="29">
        <f>+G33+G41</f>
        <v>49912000</v>
      </c>
      <c r="H43" s="29">
        <f>+H33+H41</f>
        <v>11710000</v>
      </c>
    </row>
    <row r="44" spans="5:8" ht="16.5" x14ac:dyDescent="0.3">
      <c r="E44" s="30" t="s">
        <v>42</v>
      </c>
      <c r="F44" s="31">
        <f>+F31+F43</f>
        <v>369351000</v>
      </c>
      <c r="G44" s="31">
        <f>+G31+G43</f>
        <v>359176000</v>
      </c>
      <c r="H44" s="31">
        <f>+H31+H43</f>
        <v>334910000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1102000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1102000</v>
      </c>
      <c r="G71" s="3">
        <f>SUM(G72:G72)</f>
        <v>1102000</v>
      </c>
      <c r="H71" s="3">
        <f>SUM(H72:H72)</f>
        <v>1152000</v>
      </c>
    </row>
    <row r="72" spans="5:8" x14ac:dyDescent="0.2">
      <c r="E72" s="4" t="s">
        <v>134</v>
      </c>
      <c r="F72" s="33">
        <v>1102000</v>
      </c>
      <c r="G72" s="34">
        <v>1102000</v>
      </c>
      <c r="H72" s="35">
        <v>1152000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1102000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E1:H251"/>
  <sheetViews>
    <sheetView showGridLines="0" tabSelected="1" topLeftCell="A42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106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464894000</v>
      </c>
      <c r="G5" s="3">
        <v>466344000</v>
      </c>
      <c r="H5" s="3">
        <v>487511000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153565000</v>
      </c>
      <c r="G7" s="23">
        <f>SUM(G8:G20)</f>
        <v>133166000</v>
      </c>
      <c r="H7" s="23">
        <f>SUM(H8:H20)</f>
        <v>140627000</v>
      </c>
    </row>
    <row r="8" spans="5:8" x14ac:dyDescent="0.2">
      <c r="E8" s="24" t="s">
        <v>11</v>
      </c>
      <c r="F8" s="9">
        <v>107297000</v>
      </c>
      <c r="G8" s="9">
        <v>116760000</v>
      </c>
      <c r="H8" s="9">
        <v>122247000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4480000</v>
      </c>
      <c r="G11" s="9">
        <v>14906000</v>
      </c>
      <c r="H11" s="9">
        <v>15580000</v>
      </c>
    </row>
    <row r="12" spans="5:8" x14ac:dyDescent="0.2">
      <c r="E12" s="24" t="s">
        <v>15</v>
      </c>
      <c r="F12" s="9">
        <v>2600000</v>
      </c>
      <c r="G12" s="9">
        <v>1500000</v>
      </c>
      <c r="H12" s="9">
        <v>2800000</v>
      </c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39188000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13734000</v>
      </c>
      <c r="G21" s="3">
        <f>SUM(G22:G30)</f>
        <v>12100000</v>
      </c>
      <c r="H21" s="3">
        <f>SUM(H22:H30)</f>
        <v>12200000</v>
      </c>
    </row>
    <row r="22" spans="5:8" x14ac:dyDescent="0.2">
      <c r="E22" s="24" t="s">
        <v>25</v>
      </c>
      <c r="F22" s="25">
        <v>2800000</v>
      </c>
      <c r="G22" s="25">
        <v>3000000</v>
      </c>
      <c r="H22" s="25">
        <v>3100000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2934000</v>
      </c>
      <c r="G24" s="9"/>
      <c r="H24" s="9"/>
    </row>
    <row r="25" spans="5:8" x14ac:dyDescent="0.2">
      <c r="E25" s="24" t="s">
        <v>28</v>
      </c>
      <c r="F25" s="9">
        <v>4000000</v>
      </c>
      <c r="G25" s="9">
        <v>5100000</v>
      </c>
      <c r="H25" s="9">
        <v>5100000</v>
      </c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>
        <v>4000000</v>
      </c>
      <c r="G27" s="9">
        <v>4000000</v>
      </c>
      <c r="H27" s="9">
        <v>4000000</v>
      </c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632193000</v>
      </c>
      <c r="G31" s="16">
        <f>+G5+G6+G7+G21</f>
        <v>611610000</v>
      </c>
      <c r="H31" s="16">
        <f>+H5+H6+H7+H21</f>
        <v>640338000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34127000</v>
      </c>
      <c r="G33" s="3">
        <f>SUM(G34:G40)</f>
        <v>22475000</v>
      </c>
      <c r="H33" s="3">
        <f>SUM(H34:H40)</f>
        <v>29346000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34027000</v>
      </c>
      <c r="G35" s="9">
        <v>21475000</v>
      </c>
      <c r="H35" s="9">
        <v>28346000</v>
      </c>
    </row>
    <row r="36" spans="5:8" x14ac:dyDescent="0.2">
      <c r="E36" s="24" t="s">
        <v>38</v>
      </c>
      <c r="F36" s="9">
        <v>100000</v>
      </c>
      <c r="G36" s="9">
        <v>1000000</v>
      </c>
      <c r="H36" s="9">
        <v>1000000</v>
      </c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34127000</v>
      </c>
      <c r="G43" s="29">
        <f>+G33+G41</f>
        <v>22475000</v>
      </c>
      <c r="H43" s="29">
        <f>+H33+H41</f>
        <v>29346000</v>
      </c>
    </row>
    <row r="44" spans="5:8" ht="16.5" x14ac:dyDescent="0.3">
      <c r="E44" s="30" t="s">
        <v>42</v>
      </c>
      <c r="F44" s="31">
        <f>+F31+F43</f>
        <v>666320000</v>
      </c>
      <c r="G44" s="31">
        <f>+G31+G43</f>
        <v>634085000</v>
      </c>
      <c r="H44" s="31">
        <f>+H31+H43</f>
        <v>669684000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9073000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5000000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5000000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1000000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1000000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3073000</v>
      </c>
      <c r="G71" s="3">
        <f>SUM(G72:G72)</f>
        <v>3073000</v>
      </c>
      <c r="H71" s="3">
        <f>SUM(H72:H72)</f>
        <v>3211000</v>
      </c>
    </row>
    <row r="72" spans="5:8" x14ac:dyDescent="0.2">
      <c r="E72" s="4" t="s">
        <v>134</v>
      </c>
      <c r="F72" s="33">
        <v>3073000</v>
      </c>
      <c r="G72" s="34">
        <v>3073000</v>
      </c>
      <c r="H72" s="35">
        <v>3211000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9073000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E1:H251"/>
  <sheetViews>
    <sheetView showGridLines="0" tabSelected="1" topLeftCell="A42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107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319324000</v>
      </c>
      <c r="G5" s="3">
        <v>317618000</v>
      </c>
      <c r="H5" s="3">
        <v>331972000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105773000</v>
      </c>
      <c r="G7" s="23">
        <f>SUM(G8:G20)</f>
        <v>85831000</v>
      </c>
      <c r="H7" s="23">
        <f>SUM(H8:H20)</f>
        <v>89722000</v>
      </c>
    </row>
    <row r="8" spans="5:8" x14ac:dyDescent="0.2">
      <c r="E8" s="24" t="s">
        <v>11</v>
      </c>
      <c r="F8" s="9">
        <v>60681000</v>
      </c>
      <c r="G8" s="9">
        <v>65831000</v>
      </c>
      <c r="H8" s="9">
        <v>68818000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20549000</v>
      </c>
      <c r="G11" s="9">
        <v>20000000</v>
      </c>
      <c r="H11" s="9">
        <v>20904000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24543000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4780000</v>
      </c>
      <c r="G21" s="3">
        <f>SUM(G22:G30)</f>
        <v>2000000</v>
      </c>
      <c r="H21" s="3">
        <f>SUM(H22:H30)</f>
        <v>2200000</v>
      </c>
    </row>
    <row r="22" spans="5:8" x14ac:dyDescent="0.2">
      <c r="E22" s="24" t="s">
        <v>25</v>
      </c>
      <c r="F22" s="25">
        <v>1800000</v>
      </c>
      <c r="G22" s="25">
        <v>2000000</v>
      </c>
      <c r="H22" s="25">
        <v>2200000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2980000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429877000</v>
      </c>
      <c r="G31" s="16">
        <f>+G5+G6+G7+G21</f>
        <v>405449000</v>
      </c>
      <c r="H31" s="16">
        <f>+H5+H6+H7+H21</f>
        <v>423894000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1835000</v>
      </c>
      <c r="G33" s="3">
        <f>SUM(G34:G40)</f>
        <v>19513000</v>
      </c>
      <c r="H33" s="3">
        <f>SUM(H34:H40)</f>
        <v>17992000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1835000</v>
      </c>
      <c r="G35" s="9">
        <v>19513000</v>
      </c>
      <c r="H35" s="9">
        <v>17992000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1835000</v>
      </c>
      <c r="G43" s="29">
        <f>+G33+G41</f>
        <v>19513000</v>
      </c>
      <c r="H43" s="29">
        <f>+H33+H41</f>
        <v>17992000</v>
      </c>
    </row>
    <row r="44" spans="5:8" ht="16.5" x14ac:dyDescent="0.3">
      <c r="E44" s="30" t="s">
        <v>42</v>
      </c>
      <c r="F44" s="31">
        <f>+F31+F43</f>
        <v>431712000</v>
      </c>
      <c r="G44" s="31">
        <f>+G31+G43</f>
        <v>424962000</v>
      </c>
      <c r="H44" s="31">
        <f>+H31+H43</f>
        <v>441886000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2916000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1666000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1666000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1250000</v>
      </c>
      <c r="G71" s="3">
        <f>SUM(G72:G72)</f>
        <v>1250000</v>
      </c>
      <c r="H71" s="3">
        <f>SUM(H72:H72)</f>
        <v>1306000</v>
      </c>
    </row>
    <row r="72" spans="5:8" x14ac:dyDescent="0.2">
      <c r="E72" s="4" t="s">
        <v>134</v>
      </c>
      <c r="F72" s="33">
        <v>1250000</v>
      </c>
      <c r="G72" s="34">
        <v>1250000</v>
      </c>
      <c r="H72" s="35">
        <v>1306000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2916000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E1:H251"/>
  <sheetViews>
    <sheetView showGridLines="0" tabSelected="1" topLeftCell="A42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108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288295000</v>
      </c>
      <c r="G5" s="3">
        <v>286246000</v>
      </c>
      <c r="H5" s="3">
        <v>299173000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98914000</v>
      </c>
      <c r="G7" s="23">
        <f>SUM(G8:G20)</f>
        <v>79915000</v>
      </c>
      <c r="H7" s="23">
        <f>SUM(H8:H20)</f>
        <v>83524000</v>
      </c>
    </row>
    <row r="8" spans="5:8" x14ac:dyDescent="0.2">
      <c r="E8" s="24" t="s">
        <v>11</v>
      </c>
      <c r="F8" s="9">
        <v>57096000</v>
      </c>
      <c r="G8" s="9">
        <v>61915000</v>
      </c>
      <c r="H8" s="9">
        <v>64710000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14970000</v>
      </c>
      <c r="G11" s="9">
        <v>18000000</v>
      </c>
      <c r="H11" s="9">
        <v>18814000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26848000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4573000</v>
      </c>
      <c r="G21" s="3">
        <f>SUM(G22:G30)</f>
        <v>2000000</v>
      </c>
      <c r="H21" s="3">
        <f>SUM(H22:H30)</f>
        <v>2100000</v>
      </c>
    </row>
    <row r="22" spans="5:8" x14ac:dyDescent="0.2">
      <c r="E22" s="24" t="s">
        <v>25</v>
      </c>
      <c r="F22" s="25">
        <v>1800000</v>
      </c>
      <c r="G22" s="25">
        <v>2000000</v>
      </c>
      <c r="H22" s="25">
        <v>2100000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2773000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391782000</v>
      </c>
      <c r="G31" s="16">
        <f>+G5+G6+G7+G21</f>
        <v>368161000</v>
      </c>
      <c r="H31" s="16">
        <f>+H5+H6+H7+H21</f>
        <v>384797000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39067000</v>
      </c>
      <c r="G33" s="3">
        <f>SUM(G34:G40)</f>
        <v>20900000</v>
      </c>
      <c r="H33" s="3">
        <f>SUM(H34:H40)</f>
        <v>26439000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39067000</v>
      </c>
      <c r="G35" s="9">
        <v>20900000</v>
      </c>
      <c r="H35" s="9">
        <v>26439000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39067000</v>
      </c>
      <c r="G43" s="29">
        <f>+G33+G41</f>
        <v>20900000</v>
      </c>
      <c r="H43" s="29">
        <f>+H33+H41</f>
        <v>26439000</v>
      </c>
    </row>
    <row r="44" spans="5:8" ht="16.5" x14ac:dyDescent="0.3">
      <c r="E44" s="30" t="s">
        <v>42</v>
      </c>
      <c r="F44" s="31">
        <f>+F31+F43</f>
        <v>430849000</v>
      </c>
      <c r="G44" s="31">
        <f>+G31+G43</f>
        <v>389061000</v>
      </c>
      <c r="H44" s="31">
        <f>+H31+H43</f>
        <v>411236000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4866000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3432000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3432000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1434000</v>
      </c>
      <c r="G71" s="3">
        <f>SUM(G72:G72)</f>
        <v>1434000</v>
      </c>
      <c r="H71" s="3">
        <f>SUM(H72:H72)</f>
        <v>1499000</v>
      </c>
    </row>
    <row r="72" spans="5:8" x14ac:dyDescent="0.2">
      <c r="E72" s="4" t="s">
        <v>134</v>
      </c>
      <c r="F72" s="33">
        <v>1434000</v>
      </c>
      <c r="G72" s="34">
        <v>1434000</v>
      </c>
      <c r="H72" s="35">
        <v>1499000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4866000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E1:H251"/>
  <sheetViews>
    <sheetView showGridLines="0" tabSelected="1" topLeftCell="A42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109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357855000</v>
      </c>
      <c r="G5" s="3">
        <v>355590000</v>
      </c>
      <c r="H5" s="3">
        <v>371655000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89053000</v>
      </c>
      <c r="G7" s="23">
        <f>SUM(G8:G20)</f>
        <v>80591000</v>
      </c>
      <c r="H7" s="23">
        <f>SUM(H8:H20)</f>
        <v>84195000</v>
      </c>
    </row>
    <row r="8" spans="5:8" x14ac:dyDescent="0.2">
      <c r="E8" s="24" t="s">
        <v>11</v>
      </c>
      <c r="F8" s="9">
        <v>67045000</v>
      </c>
      <c r="G8" s="9">
        <v>64591000</v>
      </c>
      <c r="H8" s="9">
        <v>67517000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22008000</v>
      </c>
      <c r="G11" s="9">
        <v>15000000</v>
      </c>
      <c r="H11" s="9">
        <v>15678000</v>
      </c>
    </row>
    <row r="12" spans="5:8" x14ac:dyDescent="0.2">
      <c r="E12" s="24" t="s">
        <v>15</v>
      </c>
      <c r="F12" s="9"/>
      <c r="G12" s="9">
        <v>1000000</v>
      </c>
      <c r="H12" s="9">
        <v>1000000</v>
      </c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5211000</v>
      </c>
      <c r="G21" s="3">
        <f>SUM(G22:G30)</f>
        <v>2300000</v>
      </c>
      <c r="H21" s="3">
        <f>SUM(H22:H30)</f>
        <v>2400000</v>
      </c>
    </row>
    <row r="22" spans="5:8" x14ac:dyDescent="0.2">
      <c r="E22" s="24" t="s">
        <v>25</v>
      </c>
      <c r="F22" s="25">
        <v>2100000</v>
      </c>
      <c r="G22" s="25">
        <v>2300000</v>
      </c>
      <c r="H22" s="25">
        <v>2400000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3111000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452119000</v>
      </c>
      <c r="G31" s="16">
        <f>+G5+G6+G7+G21</f>
        <v>438481000</v>
      </c>
      <c r="H31" s="16">
        <f>+H5+H6+H7+H21</f>
        <v>458250000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61380000</v>
      </c>
      <c r="G33" s="3">
        <f>SUM(G34:G40)</f>
        <v>33429000</v>
      </c>
      <c r="H33" s="3">
        <f>SUM(H34:H40)</f>
        <v>25831000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59880000</v>
      </c>
      <c r="G35" s="9">
        <v>32429000</v>
      </c>
      <c r="H35" s="9">
        <v>24831000</v>
      </c>
    </row>
    <row r="36" spans="5:8" x14ac:dyDescent="0.2">
      <c r="E36" s="24" t="s">
        <v>38</v>
      </c>
      <c r="F36" s="9">
        <v>1500000</v>
      </c>
      <c r="G36" s="9">
        <v>1000000</v>
      </c>
      <c r="H36" s="9">
        <v>1000000</v>
      </c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61380000</v>
      </c>
      <c r="G43" s="29">
        <f>+G33+G41</f>
        <v>33429000</v>
      </c>
      <c r="H43" s="29">
        <f>+H33+H41</f>
        <v>25831000</v>
      </c>
    </row>
    <row r="44" spans="5:8" ht="16.5" x14ac:dyDescent="0.3">
      <c r="E44" s="30" t="s">
        <v>42</v>
      </c>
      <c r="F44" s="31">
        <f>+F31+F43</f>
        <v>513499000</v>
      </c>
      <c r="G44" s="31">
        <f>+G31+G43</f>
        <v>471910000</v>
      </c>
      <c r="H44" s="31">
        <f>+H31+H43</f>
        <v>484081000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1147000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1147000</v>
      </c>
      <c r="G71" s="3">
        <f>SUM(G72:G72)</f>
        <v>1147000</v>
      </c>
      <c r="H71" s="3">
        <f>SUM(H72:H72)</f>
        <v>1199000</v>
      </c>
    </row>
    <row r="72" spans="5:8" x14ac:dyDescent="0.2">
      <c r="E72" s="4" t="s">
        <v>134</v>
      </c>
      <c r="F72" s="33">
        <v>1147000</v>
      </c>
      <c r="G72" s="34">
        <v>1147000</v>
      </c>
      <c r="H72" s="35">
        <v>1199000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1147000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1"/>
  <sheetViews>
    <sheetView showGridLines="0" tabSelected="1" topLeftCell="A60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44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113301000</v>
      </c>
      <c r="G5" s="3">
        <v>116246000</v>
      </c>
      <c r="H5" s="3">
        <v>121511000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2626000</v>
      </c>
      <c r="G7" s="23">
        <f>SUM(G8:G20)</f>
        <v>2746000</v>
      </c>
      <c r="H7" s="23">
        <f>SUM(H8:H20)</f>
        <v>2869000</v>
      </c>
    </row>
    <row r="8" spans="5:8" x14ac:dyDescent="0.2">
      <c r="E8" s="24" t="s">
        <v>11</v>
      </c>
      <c r="F8" s="9"/>
      <c r="G8" s="9"/>
      <c r="H8" s="9"/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/>
      <c r="H11" s="9"/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>
        <v>2626000</v>
      </c>
      <c r="G14" s="25">
        <v>2746000</v>
      </c>
      <c r="H14" s="25">
        <v>2869000</v>
      </c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2295000</v>
      </c>
      <c r="G21" s="3">
        <f>SUM(G22:G30)</f>
        <v>1200000</v>
      </c>
      <c r="H21" s="3">
        <f>SUM(H22:H30)</f>
        <v>1300000</v>
      </c>
    </row>
    <row r="22" spans="5:8" x14ac:dyDescent="0.2">
      <c r="E22" s="24" t="s">
        <v>25</v>
      </c>
      <c r="F22" s="25">
        <v>1000000</v>
      </c>
      <c r="G22" s="25">
        <v>1200000</v>
      </c>
      <c r="H22" s="25">
        <v>1300000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1295000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118222000</v>
      </c>
      <c r="G31" s="16">
        <f>+G5+G6+G7+G21</f>
        <v>120192000</v>
      </c>
      <c r="H31" s="16">
        <f>+H5+H6+H7+H21</f>
        <v>125680000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6.5" x14ac:dyDescent="0.3">
      <c r="E44" s="30" t="s">
        <v>42</v>
      </c>
      <c r="F44" s="31">
        <f>+F31+F43</f>
        <v>118222000</v>
      </c>
      <c r="G44" s="31">
        <f>+G31+G43</f>
        <v>120192000</v>
      </c>
      <c r="H44" s="31">
        <f>+H31+H43</f>
        <v>125680000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0</v>
      </c>
      <c r="G71" s="3">
        <f>SUM(G72:G72)</f>
        <v>0</v>
      </c>
      <c r="H71" s="3">
        <f>SUM(H72:H72)</f>
        <v>0</v>
      </c>
    </row>
    <row r="72" spans="5:8" x14ac:dyDescent="0.2">
      <c r="E72" s="4" t="s">
        <v>134</v>
      </c>
      <c r="F72" s="33"/>
      <c r="G72" s="34"/>
      <c r="H72" s="35"/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E1:H251"/>
  <sheetViews>
    <sheetView showGridLines="0" tabSelected="1" topLeftCell="A48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110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164065000</v>
      </c>
      <c r="G5" s="3">
        <v>162686000</v>
      </c>
      <c r="H5" s="3">
        <v>170026000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75666000</v>
      </c>
      <c r="G7" s="23">
        <f>SUM(G8:G20)</f>
        <v>47981000</v>
      </c>
      <c r="H7" s="23">
        <f>SUM(H8:H20)</f>
        <v>50043000</v>
      </c>
    </row>
    <row r="8" spans="5:8" x14ac:dyDescent="0.2">
      <c r="E8" s="24" t="s">
        <v>11</v>
      </c>
      <c r="F8" s="9">
        <v>44381000</v>
      </c>
      <c r="G8" s="9">
        <v>35460000</v>
      </c>
      <c r="H8" s="9">
        <v>36956000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>
        <v>9970000</v>
      </c>
      <c r="G11" s="9">
        <v>12521000</v>
      </c>
      <c r="H11" s="9">
        <v>13087000</v>
      </c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/>
      <c r="G14" s="25"/>
      <c r="H14" s="25"/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/>
      <c r="G17" s="9"/>
      <c r="H17" s="9"/>
    </row>
    <row r="18" spans="5:8" x14ac:dyDescent="0.2">
      <c r="E18" s="24" t="s">
        <v>21</v>
      </c>
      <c r="F18" s="25">
        <v>21315000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5297000</v>
      </c>
      <c r="G21" s="3">
        <f>SUM(G22:G30)</f>
        <v>2900000</v>
      </c>
      <c r="H21" s="3">
        <f>SUM(H22:H30)</f>
        <v>3000000</v>
      </c>
    </row>
    <row r="22" spans="5:8" x14ac:dyDescent="0.2">
      <c r="E22" s="24" t="s">
        <v>25</v>
      </c>
      <c r="F22" s="25">
        <v>2700000</v>
      </c>
      <c r="G22" s="25">
        <v>2900000</v>
      </c>
      <c r="H22" s="25">
        <v>3000000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2597000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245028000</v>
      </c>
      <c r="G31" s="16">
        <f>+G5+G6+G7+G21</f>
        <v>213567000</v>
      </c>
      <c r="H31" s="16">
        <f>+H5+H6+H7+H21</f>
        <v>223069000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732000</v>
      </c>
      <c r="G33" s="3">
        <f>SUM(G34:G40)</f>
        <v>4589000</v>
      </c>
      <c r="H33" s="3">
        <f>SUM(H34:H40)</f>
        <v>9212000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>
        <v>732000</v>
      </c>
      <c r="G35" s="9">
        <v>4589000</v>
      </c>
      <c r="H35" s="9">
        <v>9212000</v>
      </c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732000</v>
      </c>
      <c r="G43" s="29">
        <f>+G33+G41</f>
        <v>4589000</v>
      </c>
      <c r="H43" s="29">
        <f>+H33+H41</f>
        <v>9212000</v>
      </c>
    </row>
    <row r="44" spans="5:8" ht="16.5" x14ac:dyDescent="0.3">
      <c r="E44" s="30" t="s">
        <v>42</v>
      </c>
      <c r="F44" s="31">
        <f>+F31+F43</f>
        <v>245760000</v>
      </c>
      <c r="G44" s="31">
        <f>+G31+G43</f>
        <v>218156000</v>
      </c>
      <c r="H44" s="31">
        <f>+H31+H43</f>
        <v>232281000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11915000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10000000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>
        <v>10000000</v>
      </c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1000000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>
        <v>1000000</v>
      </c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3145000</v>
      </c>
      <c r="H64" s="3">
        <f t="shared" si="0"/>
        <v>3287000</v>
      </c>
    </row>
    <row r="65" spans="5:8" x14ac:dyDescent="0.2">
      <c r="E65" s="4" t="s">
        <v>128</v>
      </c>
      <c r="F65" s="5"/>
      <c r="G65" s="6">
        <v>3145000</v>
      </c>
      <c r="H65" s="7">
        <v>3287000</v>
      </c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915000</v>
      </c>
      <c r="G71" s="3">
        <f>SUM(G72:G72)</f>
        <v>915000</v>
      </c>
      <c r="H71" s="3">
        <f>SUM(H72:H72)</f>
        <v>956000</v>
      </c>
    </row>
    <row r="72" spans="5:8" x14ac:dyDescent="0.2">
      <c r="E72" s="4" t="s">
        <v>134</v>
      </c>
      <c r="F72" s="33">
        <v>915000</v>
      </c>
      <c r="G72" s="34">
        <v>915000</v>
      </c>
      <c r="H72" s="35">
        <v>956000</v>
      </c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11915000</v>
      </c>
      <c r="G120" s="16">
        <f>SUM(G46)</f>
        <v>0</v>
      </c>
      <c r="H120" s="16">
        <f>SUM(H46)</f>
        <v>0</v>
      </c>
    </row>
    <row r="121" spans="5:8" x14ac:dyDescent="0.2">
      <c r="F121" s="17"/>
      <c r="G121" s="17"/>
      <c r="H121" s="17"/>
    </row>
    <row r="122" spans="5:8" x14ac:dyDescent="0.2">
      <c r="F122" s="17"/>
      <c r="G122" s="17"/>
      <c r="H122" s="17"/>
    </row>
    <row r="123" spans="5:8" x14ac:dyDescent="0.2">
      <c r="F123" s="17"/>
      <c r="G123" s="17"/>
      <c r="H123" s="17"/>
    </row>
    <row r="124" spans="5:8" x14ac:dyDescent="0.2">
      <c r="F124" s="17"/>
      <c r="G124" s="17"/>
      <c r="H124" s="17"/>
    </row>
    <row r="125" spans="5:8" x14ac:dyDescent="0.2">
      <c r="F125" s="17"/>
      <c r="G125" s="17"/>
      <c r="H125" s="17"/>
    </row>
    <row r="126" spans="5:8" x14ac:dyDescent="0.2">
      <c r="F126" s="17"/>
      <c r="G126" s="17"/>
      <c r="H126" s="17"/>
    </row>
    <row r="127" spans="5:8" x14ac:dyDescent="0.2">
      <c r="F127" s="17"/>
      <c r="G127" s="17"/>
      <c r="H127" s="17"/>
    </row>
    <row r="128" spans="5:8" x14ac:dyDescent="0.2">
      <c r="F128" s="17"/>
      <c r="G128" s="17"/>
      <c r="H128" s="17"/>
    </row>
    <row r="129" spans="6:8" x14ac:dyDescent="0.2">
      <c r="F129" s="17"/>
      <c r="G129" s="17"/>
      <c r="H129" s="17"/>
    </row>
    <row r="130" spans="6:8" x14ac:dyDescent="0.2">
      <c r="F130" s="17"/>
      <c r="G130" s="17"/>
      <c r="H130" s="17"/>
    </row>
    <row r="131" spans="6:8" x14ac:dyDescent="0.2">
      <c r="F131" s="17"/>
      <c r="G131" s="17"/>
      <c r="H131" s="17"/>
    </row>
    <row r="132" spans="6:8" x14ac:dyDescent="0.2">
      <c r="F132" s="17"/>
      <c r="G132" s="17"/>
      <c r="H132" s="17"/>
    </row>
    <row r="133" spans="6:8" x14ac:dyDescent="0.2">
      <c r="F133" s="17"/>
      <c r="G133" s="17"/>
      <c r="H133" s="17"/>
    </row>
    <row r="134" spans="6:8" x14ac:dyDescent="0.2">
      <c r="F134" s="17"/>
      <c r="G134" s="17"/>
      <c r="H134" s="17"/>
    </row>
    <row r="135" spans="6:8" x14ac:dyDescent="0.2">
      <c r="F135" s="17"/>
      <c r="G135" s="17"/>
      <c r="H135" s="17"/>
    </row>
    <row r="136" spans="6:8" x14ac:dyDescent="0.2">
      <c r="F136" s="17"/>
      <c r="G136" s="17"/>
      <c r="H136" s="17"/>
    </row>
    <row r="137" spans="6:8" x14ac:dyDescent="0.2">
      <c r="F137" s="17"/>
      <c r="G137" s="17"/>
      <c r="H137" s="17"/>
    </row>
    <row r="138" spans="6:8" x14ac:dyDescent="0.2">
      <c r="F138" s="17"/>
      <c r="G138" s="17"/>
      <c r="H138" s="17"/>
    </row>
    <row r="139" spans="6:8" x14ac:dyDescent="0.2">
      <c r="F139" s="17"/>
      <c r="G139" s="17"/>
      <c r="H139" s="17"/>
    </row>
    <row r="140" spans="6:8" x14ac:dyDescent="0.2">
      <c r="F140" s="17"/>
      <c r="G140" s="17"/>
      <c r="H140" s="17"/>
    </row>
    <row r="141" spans="6:8" x14ac:dyDescent="0.2">
      <c r="F141" s="17"/>
      <c r="G141" s="17"/>
      <c r="H141" s="17"/>
    </row>
    <row r="142" spans="6:8" x14ac:dyDescent="0.2">
      <c r="F142" s="17"/>
      <c r="G142" s="17"/>
      <c r="H142" s="17"/>
    </row>
    <row r="143" spans="6:8" x14ac:dyDescent="0.2">
      <c r="F143" s="17"/>
      <c r="G143" s="17"/>
      <c r="H143" s="17"/>
    </row>
    <row r="144" spans="6:8" x14ac:dyDescent="0.2">
      <c r="F144" s="17"/>
      <c r="G144" s="17"/>
      <c r="H144" s="17"/>
    </row>
    <row r="145" spans="6:8" x14ac:dyDescent="0.2">
      <c r="F145" s="17"/>
      <c r="G145" s="17"/>
      <c r="H145" s="17"/>
    </row>
    <row r="146" spans="6:8" x14ac:dyDescent="0.2">
      <c r="F146" s="17"/>
      <c r="G146" s="17"/>
      <c r="H146" s="17"/>
    </row>
    <row r="147" spans="6:8" x14ac:dyDescent="0.2">
      <c r="F147" s="17"/>
      <c r="G147" s="17"/>
      <c r="H147" s="17"/>
    </row>
    <row r="148" spans="6:8" x14ac:dyDescent="0.2">
      <c r="F148" s="17"/>
      <c r="G148" s="17"/>
      <c r="H148" s="17"/>
    </row>
    <row r="149" spans="6:8" x14ac:dyDescent="0.2">
      <c r="F149" s="17"/>
      <c r="G149" s="17"/>
      <c r="H149" s="17"/>
    </row>
    <row r="150" spans="6:8" x14ac:dyDescent="0.2">
      <c r="F150" s="17"/>
      <c r="G150" s="17"/>
      <c r="H150" s="17"/>
    </row>
    <row r="151" spans="6:8" x14ac:dyDescent="0.2">
      <c r="F151" s="17"/>
      <c r="G151" s="17"/>
      <c r="H151" s="17"/>
    </row>
    <row r="152" spans="6:8" x14ac:dyDescent="0.2">
      <c r="F152" s="17"/>
      <c r="G152" s="17"/>
      <c r="H152" s="17"/>
    </row>
    <row r="153" spans="6:8" x14ac:dyDescent="0.2">
      <c r="F153" s="17"/>
      <c r="G153" s="17"/>
      <c r="H153" s="17"/>
    </row>
    <row r="154" spans="6:8" x14ac:dyDescent="0.2">
      <c r="F154" s="17"/>
      <c r="G154" s="17"/>
      <c r="H154" s="17"/>
    </row>
    <row r="155" spans="6:8" x14ac:dyDescent="0.2">
      <c r="F155" s="17"/>
      <c r="G155" s="17"/>
      <c r="H155" s="17"/>
    </row>
    <row r="156" spans="6:8" x14ac:dyDescent="0.2">
      <c r="F156" s="17"/>
      <c r="G156" s="17"/>
      <c r="H156" s="17"/>
    </row>
    <row r="157" spans="6:8" x14ac:dyDescent="0.2">
      <c r="F157" s="17"/>
      <c r="G157" s="17"/>
      <c r="H157" s="17"/>
    </row>
    <row r="158" spans="6:8" x14ac:dyDescent="0.2">
      <c r="F158" s="17"/>
      <c r="G158" s="17"/>
      <c r="H158" s="17"/>
    </row>
    <row r="159" spans="6:8" x14ac:dyDescent="0.2">
      <c r="F159" s="17"/>
      <c r="G159" s="17"/>
      <c r="H159" s="17"/>
    </row>
    <row r="160" spans="6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1"/>
  <sheetViews>
    <sheetView showGridLines="0" tabSelected="1" topLeftCell="A57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45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1206329000</v>
      </c>
      <c r="G5" s="3">
        <v>1277913000</v>
      </c>
      <c r="H5" s="3">
        <v>1335701000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486265000</v>
      </c>
      <c r="G7" s="23">
        <f>SUM(G8:G20)</f>
        <v>672145000</v>
      </c>
      <c r="H7" s="23">
        <f>SUM(H8:H20)</f>
        <v>704988000</v>
      </c>
    </row>
    <row r="8" spans="5:8" x14ac:dyDescent="0.2">
      <c r="E8" s="24" t="s">
        <v>11</v>
      </c>
      <c r="F8" s="9">
        <v>383204000</v>
      </c>
      <c r="G8" s="9">
        <v>558542000</v>
      </c>
      <c r="H8" s="9">
        <v>585723000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/>
      <c r="H11" s="9"/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>
        <v>3445000</v>
      </c>
      <c r="G14" s="25">
        <v>3603000</v>
      </c>
      <c r="H14" s="25">
        <v>3765000</v>
      </c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>
        <v>99616000</v>
      </c>
      <c r="G17" s="9">
        <v>110000000</v>
      </c>
      <c r="H17" s="9">
        <v>115500000</v>
      </c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4113000</v>
      </c>
      <c r="G21" s="3">
        <f>SUM(G22:G30)</f>
        <v>2700000</v>
      </c>
      <c r="H21" s="3">
        <f>SUM(H22:H30)</f>
        <v>2800000</v>
      </c>
    </row>
    <row r="22" spans="5:8" x14ac:dyDescent="0.2">
      <c r="E22" s="24" t="s">
        <v>25</v>
      </c>
      <c r="F22" s="25">
        <v>2600000</v>
      </c>
      <c r="G22" s="25">
        <v>2700000</v>
      </c>
      <c r="H22" s="25">
        <v>2800000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1513000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1696707000</v>
      </c>
      <c r="G31" s="16">
        <f>+G5+G6+G7+G21</f>
        <v>1952758000</v>
      </c>
      <c r="H31" s="16">
        <f>+H5+H6+H7+H21</f>
        <v>2043489000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217469000</v>
      </c>
      <c r="G33" s="3">
        <f>SUM(G34:G40)</f>
        <v>100401000</v>
      </c>
      <c r="H33" s="3">
        <f>SUM(H34:H40)</f>
        <v>105421000</v>
      </c>
    </row>
    <row r="34" spans="5:8" x14ac:dyDescent="0.2">
      <c r="E34" s="24" t="s">
        <v>19</v>
      </c>
      <c r="F34" s="9">
        <v>89000000</v>
      </c>
      <c r="G34" s="9">
        <v>100401000</v>
      </c>
      <c r="H34" s="9">
        <v>105421000</v>
      </c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>
        <v>128469000</v>
      </c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217469000</v>
      </c>
      <c r="G43" s="29">
        <f>+G33+G41</f>
        <v>100401000</v>
      </c>
      <c r="H43" s="29">
        <f>+H33+H41</f>
        <v>105421000</v>
      </c>
    </row>
    <row r="44" spans="5:8" ht="16.5" x14ac:dyDescent="0.3">
      <c r="E44" s="30" t="s">
        <v>42</v>
      </c>
      <c r="F44" s="31">
        <f>+F31+F43</f>
        <v>1914176000</v>
      </c>
      <c r="G44" s="31">
        <f>+G31+G43</f>
        <v>2053159000</v>
      </c>
      <c r="H44" s="31">
        <f>+H31+H43</f>
        <v>2148910000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0</v>
      </c>
      <c r="G71" s="3">
        <f>SUM(G72:G72)</f>
        <v>0</v>
      </c>
      <c r="H71" s="3">
        <f>SUM(H72:H72)</f>
        <v>0</v>
      </c>
    </row>
    <row r="72" spans="5:8" x14ac:dyDescent="0.2">
      <c r="E72" s="4" t="s">
        <v>134</v>
      </c>
      <c r="F72" s="33"/>
      <c r="G72" s="34"/>
      <c r="H72" s="35"/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0</v>
      </c>
      <c r="G120" s="16">
        <f>SUM(G46)</f>
        <v>0</v>
      </c>
      <c r="H120" s="16">
        <f>SUM(H46)</f>
        <v>0</v>
      </c>
    </row>
    <row r="121" spans="5:8" x14ac:dyDescent="0.2">
      <c r="E121" s="42" t="s">
        <v>46</v>
      </c>
      <c r="F121" s="43"/>
      <c r="G121" s="43"/>
      <c r="H121" s="43"/>
    </row>
    <row r="122" spans="5:8" x14ac:dyDescent="0.2">
      <c r="E122" s="42" t="s">
        <v>46</v>
      </c>
      <c r="F122" s="43"/>
      <c r="G122" s="43"/>
      <c r="H122" s="43"/>
    </row>
    <row r="123" spans="5:8" x14ac:dyDescent="0.2">
      <c r="E123" s="44" t="s">
        <v>47</v>
      </c>
      <c r="F123" s="43"/>
      <c r="G123" s="43"/>
      <c r="H123" s="43"/>
    </row>
    <row r="124" spans="5:8" x14ac:dyDescent="0.2">
      <c r="E124" s="42" t="s">
        <v>46</v>
      </c>
      <c r="F124" s="43"/>
      <c r="G124" s="43"/>
      <c r="H124" s="43"/>
    </row>
    <row r="125" spans="5:8" x14ac:dyDescent="0.2">
      <c r="E125" s="44" t="s">
        <v>48</v>
      </c>
      <c r="F125" s="43"/>
      <c r="G125" s="43"/>
      <c r="H125" s="43"/>
    </row>
    <row r="126" spans="5:8" x14ac:dyDescent="0.2">
      <c r="E126" s="1" t="s">
        <v>49</v>
      </c>
      <c r="F126" s="14">
        <v>118381000</v>
      </c>
      <c r="G126" s="14">
        <v>128815000</v>
      </c>
      <c r="H126" s="14">
        <v>134640000</v>
      </c>
    </row>
    <row r="127" spans="5:8" x14ac:dyDescent="0.2">
      <c r="E127" s="1" t="s">
        <v>50</v>
      </c>
      <c r="F127" s="14">
        <v>123437000</v>
      </c>
      <c r="G127" s="14">
        <v>134317000</v>
      </c>
      <c r="H127" s="14">
        <v>140391000</v>
      </c>
    </row>
    <row r="128" spans="5:8" x14ac:dyDescent="0.2">
      <c r="E128" s="1" t="s">
        <v>51</v>
      </c>
      <c r="F128" s="14">
        <v>16141000</v>
      </c>
      <c r="G128" s="14">
        <v>17563000</v>
      </c>
      <c r="H128" s="14">
        <v>18357000</v>
      </c>
    </row>
    <row r="129" spans="5:8" x14ac:dyDescent="0.2">
      <c r="E129" s="1" t="s">
        <v>52</v>
      </c>
      <c r="F129" s="14">
        <v>46363000</v>
      </c>
      <c r="G129" s="14">
        <v>50450000</v>
      </c>
      <c r="H129" s="14">
        <v>52731000</v>
      </c>
    </row>
    <row r="130" spans="5:8" x14ac:dyDescent="0.2">
      <c r="E130" s="1" t="s">
        <v>53</v>
      </c>
      <c r="F130" s="14">
        <v>34972000</v>
      </c>
      <c r="G130" s="14">
        <v>38054000</v>
      </c>
      <c r="H130" s="14">
        <v>39775000</v>
      </c>
    </row>
    <row r="131" spans="5:8" x14ac:dyDescent="0.2">
      <c r="E131" s="1" t="s">
        <v>54</v>
      </c>
      <c r="F131" s="14">
        <v>78645000</v>
      </c>
      <c r="G131" s="14">
        <v>85576000</v>
      </c>
      <c r="H131" s="14">
        <v>89446000</v>
      </c>
    </row>
    <row r="132" spans="5:8" x14ac:dyDescent="0.2">
      <c r="E132" s="42" t="s">
        <v>46</v>
      </c>
      <c r="F132" s="43"/>
      <c r="G132" s="43"/>
      <c r="H132" s="43"/>
    </row>
    <row r="133" spans="5:8" x14ac:dyDescent="0.2">
      <c r="E133" s="44" t="s">
        <v>55</v>
      </c>
      <c r="F133" s="43"/>
      <c r="G133" s="43"/>
      <c r="H133" s="43"/>
    </row>
    <row r="134" spans="5:8" x14ac:dyDescent="0.2">
      <c r="E134" s="1" t="s">
        <v>49</v>
      </c>
      <c r="F134" s="14">
        <v>74072000</v>
      </c>
      <c r="G134" s="14">
        <v>77479000</v>
      </c>
      <c r="H134" s="14">
        <v>80983000</v>
      </c>
    </row>
    <row r="135" spans="5:8" x14ac:dyDescent="0.2">
      <c r="E135" s="1" t="s">
        <v>50</v>
      </c>
      <c r="F135" s="14">
        <v>77235000</v>
      </c>
      <c r="G135" s="14">
        <v>80788000</v>
      </c>
      <c r="H135" s="14">
        <v>84442000</v>
      </c>
    </row>
    <row r="136" spans="5:8" x14ac:dyDescent="0.2">
      <c r="E136" s="1" t="s">
        <v>51</v>
      </c>
      <c r="F136" s="14">
        <v>10099000</v>
      </c>
      <c r="G136" s="14">
        <v>10564000</v>
      </c>
      <c r="H136" s="14">
        <v>11042000</v>
      </c>
    </row>
    <row r="137" spans="5:8" x14ac:dyDescent="0.2">
      <c r="E137" s="1" t="s">
        <v>52</v>
      </c>
      <c r="F137" s="14">
        <v>29010000</v>
      </c>
      <c r="G137" s="14">
        <v>30344000</v>
      </c>
      <c r="H137" s="14">
        <v>31716000</v>
      </c>
    </row>
    <row r="138" spans="5:8" x14ac:dyDescent="0.2">
      <c r="E138" s="1" t="s">
        <v>53</v>
      </c>
      <c r="F138" s="14">
        <v>21882000</v>
      </c>
      <c r="G138" s="14">
        <v>22888000</v>
      </c>
      <c r="H138" s="14">
        <v>23924000</v>
      </c>
    </row>
    <row r="139" spans="5:8" x14ac:dyDescent="0.2">
      <c r="E139" s="1" t="s">
        <v>54</v>
      </c>
      <c r="F139" s="14">
        <v>49208000</v>
      </c>
      <c r="G139" s="14">
        <v>51472000</v>
      </c>
      <c r="H139" s="14">
        <v>53799000</v>
      </c>
    </row>
    <row r="140" spans="5:8" x14ac:dyDescent="0.2">
      <c r="E140" s="42" t="s">
        <v>46</v>
      </c>
      <c r="F140" s="43"/>
      <c r="G140" s="43"/>
      <c r="H140" s="43"/>
    </row>
    <row r="141" spans="5:8" x14ac:dyDescent="0.2">
      <c r="E141" s="42" t="s">
        <v>46</v>
      </c>
      <c r="F141" s="43"/>
      <c r="G141" s="43"/>
      <c r="H141" s="43"/>
    </row>
    <row r="142" spans="5:8" x14ac:dyDescent="0.2">
      <c r="E142" s="44" t="s">
        <v>56</v>
      </c>
      <c r="F142" s="43"/>
      <c r="G142" s="43"/>
      <c r="H142" s="43"/>
    </row>
    <row r="143" spans="5:8" x14ac:dyDescent="0.2">
      <c r="E143" s="42" t="s">
        <v>46</v>
      </c>
      <c r="F143" s="43"/>
      <c r="G143" s="43"/>
      <c r="H143" s="43"/>
    </row>
    <row r="144" spans="5:8" x14ac:dyDescent="0.2">
      <c r="E144" s="1" t="s">
        <v>49</v>
      </c>
      <c r="F144" s="14">
        <v>188759000</v>
      </c>
      <c r="G144" s="14">
        <v>206220000</v>
      </c>
      <c r="H144" s="14">
        <v>216346000</v>
      </c>
    </row>
    <row r="145" spans="5:8" x14ac:dyDescent="0.2">
      <c r="E145" s="1" t="s">
        <v>50</v>
      </c>
      <c r="F145" s="14">
        <v>175715000</v>
      </c>
      <c r="G145" s="14">
        <v>191969000</v>
      </c>
      <c r="H145" s="14">
        <v>201395000</v>
      </c>
    </row>
    <row r="146" spans="5:8" x14ac:dyDescent="0.2">
      <c r="E146" s="1" t="s">
        <v>51</v>
      </c>
      <c r="F146" s="14">
        <v>10738000</v>
      </c>
      <c r="G146" s="14">
        <v>11731000</v>
      </c>
      <c r="H146" s="14">
        <v>12307000</v>
      </c>
    </row>
    <row r="147" spans="5:8" x14ac:dyDescent="0.2">
      <c r="E147" s="1" t="s">
        <v>52</v>
      </c>
      <c r="F147" s="14">
        <v>42209000</v>
      </c>
      <c r="G147" s="14">
        <v>46113000</v>
      </c>
      <c r="H147" s="14">
        <v>48378000</v>
      </c>
    </row>
    <row r="148" spans="5:8" x14ac:dyDescent="0.2">
      <c r="E148" s="1" t="s">
        <v>53</v>
      </c>
      <c r="F148" s="14">
        <v>34575000</v>
      </c>
      <c r="G148" s="14">
        <v>37774000</v>
      </c>
      <c r="H148" s="14">
        <v>39629000</v>
      </c>
    </row>
    <row r="149" spans="5:8" x14ac:dyDescent="0.2">
      <c r="E149" s="1" t="s">
        <v>54</v>
      </c>
      <c r="F149" s="14">
        <v>54677000</v>
      </c>
      <c r="G149" s="14">
        <v>59735000</v>
      </c>
      <c r="H149" s="14">
        <v>62668000</v>
      </c>
    </row>
    <row r="150" spans="5:8" x14ac:dyDescent="0.2">
      <c r="E150" s="42" t="s">
        <v>46</v>
      </c>
      <c r="F150" s="43"/>
      <c r="G150" s="43"/>
      <c r="H150" s="43"/>
    </row>
    <row r="151" spans="5:8" x14ac:dyDescent="0.2">
      <c r="E151" s="42" t="s">
        <v>46</v>
      </c>
      <c r="F151" s="43"/>
      <c r="G151" s="43"/>
      <c r="H151" s="43"/>
    </row>
    <row r="152" spans="5:8" x14ac:dyDescent="0.2">
      <c r="E152" s="44" t="s">
        <v>57</v>
      </c>
      <c r="F152" s="43"/>
      <c r="G152" s="43"/>
      <c r="H152" s="43"/>
    </row>
    <row r="153" spans="5:8" x14ac:dyDescent="0.2">
      <c r="E153" s="42" t="s">
        <v>46</v>
      </c>
      <c r="F153" s="43"/>
      <c r="G153" s="43"/>
      <c r="H153" s="43"/>
    </row>
    <row r="154" spans="5:8" x14ac:dyDescent="0.2">
      <c r="E154" s="1" t="s">
        <v>49</v>
      </c>
      <c r="F154" s="14">
        <v>24000000</v>
      </c>
      <c r="G154" s="14">
        <v>27000000</v>
      </c>
      <c r="H154" s="14">
        <v>27000000</v>
      </c>
    </row>
    <row r="155" spans="5:8" x14ac:dyDescent="0.2">
      <c r="E155" s="1" t="s">
        <v>50</v>
      </c>
      <c r="F155" s="14">
        <v>17000000</v>
      </c>
      <c r="G155" s="14">
        <v>17000000</v>
      </c>
      <c r="H155" s="14">
        <v>17000000</v>
      </c>
    </row>
    <row r="156" spans="5:8" x14ac:dyDescent="0.2">
      <c r="E156" s="1" t="s">
        <v>51</v>
      </c>
      <c r="F156" s="14">
        <v>22800000</v>
      </c>
      <c r="G156" s="14">
        <v>23000000</v>
      </c>
      <c r="H156" s="14">
        <v>24000000</v>
      </c>
    </row>
    <row r="157" spans="5:8" x14ac:dyDescent="0.2">
      <c r="E157" s="1" t="s">
        <v>52</v>
      </c>
      <c r="F157" s="14">
        <v>10313000</v>
      </c>
      <c r="G157" s="14">
        <v>14000000</v>
      </c>
      <c r="H157" s="14">
        <v>15500000</v>
      </c>
    </row>
    <row r="158" spans="5:8" x14ac:dyDescent="0.2">
      <c r="E158" s="1" t="s">
        <v>53</v>
      </c>
      <c r="F158" s="14">
        <v>15400000</v>
      </c>
      <c r="G158" s="14">
        <v>17000000</v>
      </c>
      <c r="H158" s="14">
        <v>17000000</v>
      </c>
    </row>
    <row r="159" spans="5:8" x14ac:dyDescent="0.2">
      <c r="E159" s="1" t="s">
        <v>54</v>
      </c>
      <c r="F159" s="14">
        <v>10103000</v>
      </c>
      <c r="G159" s="14">
        <v>12000000</v>
      </c>
      <c r="H159" s="14">
        <v>15000000</v>
      </c>
    </row>
    <row r="160" spans="5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17">
    <mergeCell ref="E152:H152"/>
    <mergeCell ref="E153:H153"/>
    <mergeCell ref="E141:H141"/>
    <mergeCell ref="E142:H142"/>
    <mergeCell ref="E143:H143"/>
    <mergeCell ref="E150:H150"/>
    <mergeCell ref="E151:H151"/>
    <mergeCell ref="E124:H124"/>
    <mergeCell ref="E125:H125"/>
    <mergeCell ref="E132:H132"/>
    <mergeCell ref="E133:H133"/>
    <mergeCell ref="E140:H140"/>
    <mergeCell ref="E1:H1"/>
    <mergeCell ref="E2:H2"/>
    <mergeCell ref="E121:H121"/>
    <mergeCell ref="E122:H122"/>
    <mergeCell ref="E123:H123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1"/>
  <sheetViews>
    <sheetView showGridLines="0" tabSelected="1" topLeftCell="A20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58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780418000</v>
      </c>
      <c r="G5" s="3">
        <v>827670000</v>
      </c>
      <c r="H5" s="3">
        <v>865112000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448018000</v>
      </c>
      <c r="G7" s="23">
        <f>SUM(G8:G20)</f>
        <v>579262000</v>
      </c>
      <c r="H7" s="23">
        <f>SUM(H8:H20)</f>
        <v>738433000</v>
      </c>
    </row>
    <row r="8" spans="5:8" x14ac:dyDescent="0.2">
      <c r="E8" s="24" t="s">
        <v>11</v>
      </c>
      <c r="F8" s="9">
        <v>343034000</v>
      </c>
      <c r="G8" s="9">
        <v>374303000</v>
      </c>
      <c r="H8" s="9">
        <v>392437000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/>
      <c r="H11" s="9"/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>
        <v>3786000</v>
      </c>
      <c r="G14" s="25">
        <v>3959000</v>
      </c>
      <c r="H14" s="25">
        <v>4137000</v>
      </c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>
        <v>126000000</v>
      </c>
      <c r="H16" s="9">
        <v>263079000</v>
      </c>
    </row>
    <row r="17" spans="5:8" x14ac:dyDescent="0.2">
      <c r="E17" s="24" t="s">
        <v>20</v>
      </c>
      <c r="F17" s="9">
        <v>80455000</v>
      </c>
      <c r="G17" s="9">
        <v>75000000</v>
      </c>
      <c r="H17" s="9">
        <v>78780000</v>
      </c>
    </row>
    <row r="18" spans="5:8" x14ac:dyDescent="0.2">
      <c r="E18" s="24" t="s">
        <v>21</v>
      </c>
      <c r="F18" s="25">
        <v>20743000</v>
      </c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5302000</v>
      </c>
      <c r="G21" s="3">
        <f>SUM(G22:G30)</f>
        <v>2500000</v>
      </c>
      <c r="H21" s="3">
        <f>SUM(H22:H30)</f>
        <v>2600000</v>
      </c>
    </row>
    <row r="22" spans="5:8" x14ac:dyDescent="0.2">
      <c r="E22" s="24" t="s">
        <v>25</v>
      </c>
      <c r="F22" s="25">
        <v>2300000</v>
      </c>
      <c r="G22" s="25">
        <v>2500000</v>
      </c>
      <c r="H22" s="25">
        <v>2600000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3002000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1233738000</v>
      </c>
      <c r="G31" s="16">
        <f>+G5+G6+G7+G21</f>
        <v>1409432000</v>
      </c>
      <c r="H31" s="16">
        <f>+H5+H6+H7+H21</f>
        <v>1606145000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6.5" x14ac:dyDescent="0.3">
      <c r="E44" s="30" t="s">
        <v>42</v>
      </c>
      <c r="F44" s="31">
        <f>+F31+F43</f>
        <v>1233738000</v>
      </c>
      <c r="G44" s="31">
        <f>+G31+G43</f>
        <v>1409432000</v>
      </c>
      <c r="H44" s="31">
        <f>+H31+H43</f>
        <v>1606145000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0</v>
      </c>
      <c r="G71" s="3">
        <f>SUM(G72:G72)</f>
        <v>0</v>
      </c>
      <c r="H71" s="3">
        <f>SUM(H72:H72)</f>
        <v>0</v>
      </c>
    </row>
    <row r="72" spans="5:8" x14ac:dyDescent="0.2">
      <c r="E72" s="4" t="s">
        <v>134</v>
      </c>
      <c r="F72" s="33"/>
      <c r="G72" s="34"/>
      <c r="H72" s="35"/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0</v>
      </c>
      <c r="G120" s="16">
        <f>SUM(G46)</f>
        <v>0</v>
      </c>
      <c r="H120" s="16">
        <f>SUM(H46)</f>
        <v>0</v>
      </c>
    </row>
    <row r="121" spans="5:8" x14ac:dyDescent="0.2">
      <c r="E121" s="42" t="s">
        <v>46</v>
      </c>
      <c r="F121" s="43"/>
      <c r="G121" s="43"/>
      <c r="H121" s="43"/>
    </row>
    <row r="122" spans="5:8" x14ac:dyDescent="0.2">
      <c r="E122" s="42" t="s">
        <v>46</v>
      </c>
      <c r="F122" s="43"/>
      <c r="G122" s="43"/>
      <c r="H122" s="43"/>
    </row>
    <row r="123" spans="5:8" x14ac:dyDescent="0.2">
      <c r="E123" s="44" t="s">
        <v>47</v>
      </c>
      <c r="F123" s="43"/>
      <c r="G123" s="43"/>
      <c r="H123" s="43"/>
    </row>
    <row r="124" spans="5:8" x14ac:dyDescent="0.2">
      <c r="E124" s="42" t="s">
        <v>46</v>
      </c>
      <c r="F124" s="43"/>
      <c r="G124" s="43"/>
      <c r="H124" s="43"/>
    </row>
    <row r="125" spans="5:8" x14ac:dyDescent="0.2">
      <c r="E125" s="44" t="s">
        <v>48</v>
      </c>
      <c r="F125" s="43"/>
      <c r="G125" s="43"/>
      <c r="H125" s="43"/>
    </row>
    <row r="126" spans="5:8" x14ac:dyDescent="0.2">
      <c r="E126" s="1" t="s">
        <v>59</v>
      </c>
      <c r="F126" s="14">
        <v>28630000</v>
      </c>
      <c r="G126" s="14">
        <v>31154000</v>
      </c>
      <c r="H126" s="14">
        <v>32563000</v>
      </c>
    </row>
    <row r="127" spans="5:8" x14ac:dyDescent="0.2">
      <c r="E127" s="1" t="s">
        <v>60</v>
      </c>
      <c r="F127" s="14">
        <v>73181000</v>
      </c>
      <c r="G127" s="14">
        <v>79631000</v>
      </c>
      <c r="H127" s="14">
        <v>83232000</v>
      </c>
    </row>
    <row r="128" spans="5:8" x14ac:dyDescent="0.2">
      <c r="E128" s="1" t="s">
        <v>61</v>
      </c>
      <c r="F128" s="14">
        <v>54786000</v>
      </c>
      <c r="G128" s="14">
        <v>59615000</v>
      </c>
      <c r="H128" s="14">
        <v>62311000</v>
      </c>
    </row>
    <row r="129" spans="5:8" x14ac:dyDescent="0.2">
      <c r="E129" s="1" t="s">
        <v>62</v>
      </c>
      <c r="F129" s="14">
        <v>67517000</v>
      </c>
      <c r="G129" s="14">
        <v>73467000</v>
      </c>
      <c r="H129" s="14">
        <v>76789000</v>
      </c>
    </row>
    <row r="130" spans="5:8" x14ac:dyDescent="0.2">
      <c r="E130" s="1" t="s">
        <v>63</v>
      </c>
      <c r="F130" s="14">
        <v>28345000</v>
      </c>
      <c r="G130" s="14">
        <v>30843000</v>
      </c>
      <c r="H130" s="14">
        <v>32238000</v>
      </c>
    </row>
    <row r="131" spans="5:8" x14ac:dyDescent="0.2">
      <c r="E131" s="1" t="s">
        <v>64</v>
      </c>
      <c r="F131" s="14">
        <v>115135000</v>
      </c>
      <c r="G131" s="14">
        <v>125283000</v>
      </c>
      <c r="H131" s="14">
        <v>130948000</v>
      </c>
    </row>
    <row r="132" spans="5:8" x14ac:dyDescent="0.2">
      <c r="E132" s="42" t="s">
        <v>46</v>
      </c>
      <c r="F132" s="43"/>
      <c r="G132" s="43"/>
      <c r="H132" s="43"/>
    </row>
    <row r="133" spans="5:8" x14ac:dyDescent="0.2">
      <c r="E133" s="44" t="s">
        <v>55</v>
      </c>
      <c r="F133" s="43"/>
      <c r="G133" s="43"/>
      <c r="H133" s="43"/>
    </row>
    <row r="134" spans="5:8" x14ac:dyDescent="0.2">
      <c r="E134" s="1" t="s">
        <v>59</v>
      </c>
      <c r="F134" s="14">
        <v>17914000</v>
      </c>
      <c r="G134" s="14">
        <v>18738000</v>
      </c>
      <c r="H134" s="14">
        <v>19586000</v>
      </c>
    </row>
    <row r="135" spans="5:8" x14ac:dyDescent="0.2">
      <c r="E135" s="1" t="s">
        <v>60</v>
      </c>
      <c r="F135" s="14">
        <v>45790000</v>
      </c>
      <c r="G135" s="14">
        <v>47896000</v>
      </c>
      <c r="H135" s="14">
        <v>50062000</v>
      </c>
    </row>
    <row r="136" spans="5:8" x14ac:dyDescent="0.2">
      <c r="E136" s="1" t="s">
        <v>61</v>
      </c>
      <c r="F136" s="14">
        <v>34280000</v>
      </c>
      <c r="G136" s="14">
        <v>35857000</v>
      </c>
      <c r="H136" s="14">
        <v>37478000</v>
      </c>
    </row>
    <row r="137" spans="5:8" x14ac:dyDescent="0.2">
      <c r="E137" s="1" t="s">
        <v>62</v>
      </c>
      <c r="F137" s="14">
        <v>42245000</v>
      </c>
      <c r="G137" s="14">
        <v>44189000</v>
      </c>
      <c r="H137" s="14">
        <v>46187000</v>
      </c>
    </row>
    <row r="138" spans="5:8" x14ac:dyDescent="0.2">
      <c r="E138" s="1" t="s">
        <v>63</v>
      </c>
      <c r="F138" s="14">
        <v>17735000</v>
      </c>
      <c r="G138" s="14">
        <v>18551000</v>
      </c>
      <c r="H138" s="14">
        <v>19390000</v>
      </c>
    </row>
    <row r="139" spans="5:8" x14ac:dyDescent="0.2">
      <c r="E139" s="1" t="s">
        <v>64</v>
      </c>
      <c r="F139" s="14">
        <v>72040000</v>
      </c>
      <c r="G139" s="14">
        <v>75354000</v>
      </c>
      <c r="H139" s="14">
        <v>78762000</v>
      </c>
    </row>
    <row r="140" spans="5:8" x14ac:dyDescent="0.2">
      <c r="E140" s="42" t="s">
        <v>46</v>
      </c>
      <c r="F140" s="43"/>
      <c r="G140" s="43"/>
      <c r="H140" s="43"/>
    </row>
    <row r="141" spans="5:8" x14ac:dyDescent="0.2">
      <c r="E141" s="42" t="s">
        <v>46</v>
      </c>
      <c r="F141" s="43"/>
      <c r="G141" s="43"/>
      <c r="H141" s="43"/>
    </row>
    <row r="142" spans="5:8" x14ac:dyDescent="0.2">
      <c r="E142" s="44" t="s">
        <v>56</v>
      </c>
      <c r="F142" s="43"/>
      <c r="G142" s="43"/>
      <c r="H142" s="43"/>
    </row>
    <row r="143" spans="5:8" x14ac:dyDescent="0.2">
      <c r="E143" s="42" t="s">
        <v>46</v>
      </c>
      <c r="F143" s="43"/>
      <c r="G143" s="43"/>
      <c r="H143" s="43"/>
    </row>
    <row r="144" spans="5:8" x14ac:dyDescent="0.2">
      <c r="E144" s="1" t="s">
        <v>59</v>
      </c>
      <c r="F144" s="14">
        <v>6082000</v>
      </c>
      <c r="G144" s="14">
        <v>6644000</v>
      </c>
      <c r="H144" s="14">
        <v>6971000</v>
      </c>
    </row>
    <row r="145" spans="5:8" x14ac:dyDescent="0.2">
      <c r="E145" s="1" t="s">
        <v>60</v>
      </c>
      <c r="F145" s="14">
        <v>106330000</v>
      </c>
      <c r="G145" s="14">
        <v>116166000</v>
      </c>
      <c r="H145" s="14">
        <v>121871000</v>
      </c>
    </row>
    <row r="146" spans="5:8" x14ac:dyDescent="0.2">
      <c r="E146" s="1" t="s">
        <v>61</v>
      </c>
      <c r="F146" s="14">
        <v>53586000</v>
      </c>
      <c r="G146" s="14">
        <v>58543000</v>
      </c>
      <c r="H146" s="14">
        <v>61418000</v>
      </c>
    </row>
    <row r="147" spans="5:8" x14ac:dyDescent="0.2">
      <c r="E147" s="1" t="s">
        <v>62</v>
      </c>
      <c r="F147" s="14">
        <v>98430000</v>
      </c>
      <c r="G147" s="14">
        <v>107535000</v>
      </c>
      <c r="H147" s="14">
        <v>112816000</v>
      </c>
    </row>
    <row r="148" spans="5:8" x14ac:dyDescent="0.2">
      <c r="E148" s="1" t="s">
        <v>63</v>
      </c>
      <c r="F148" s="14">
        <v>23786000</v>
      </c>
      <c r="G148" s="14">
        <v>25986000</v>
      </c>
      <c r="H148" s="14">
        <v>27262000</v>
      </c>
    </row>
    <row r="149" spans="5:8" x14ac:dyDescent="0.2">
      <c r="E149" s="1" t="s">
        <v>64</v>
      </c>
      <c r="F149" s="14">
        <v>49819000</v>
      </c>
      <c r="G149" s="14">
        <v>54428000</v>
      </c>
      <c r="H149" s="14">
        <v>57100000</v>
      </c>
    </row>
    <row r="150" spans="5:8" x14ac:dyDescent="0.2">
      <c r="E150" s="42" t="s">
        <v>46</v>
      </c>
      <c r="F150" s="43"/>
      <c r="G150" s="43"/>
      <c r="H150" s="43"/>
    </row>
    <row r="151" spans="5:8" x14ac:dyDescent="0.2">
      <c r="E151" s="42" t="s">
        <v>46</v>
      </c>
      <c r="F151" s="43"/>
      <c r="G151" s="43"/>
      <c r="H151" s="43"/>
    </row>
    <row r="152" spans="5:8" x14ac:dyDescent="0.2">
      <c r="E152" s="44" t="s">
        <v>57</v>
      </c>
      <c r="F152" s="43"/>
      <c r="G152" s="43"/>
      <c r="H152" s="43"/>
    </row>
    <row r="153" spans="5:8" x14ac:dyDescent="0.2">
      <c r="E153" s="42" t="s">
        <v>46</v>
      </c>
      <c r="F153" s="43"/>
      <c r="G153" s="43"/>
      <c r="H153" s="43"/>
    </row>
    <row r="154" spans="5:8" x14ac:dyDescent="0.2">
      <c r="E154" s="1" t="s">
        <v>59</v>
      </c>
      <c r="F154" s="14">
        <v>6000000</v>
      </c>
      <c r="G154" s="14">
        <v>6000000</v>
      </c>
      <c r="H154" s="14">
        <v>8200000</v>
      </c>
    </row>
    <row r="155" spans="5:8" x14ac:dyDescent="0.2">
      <c r="E155" s="1" t="s">
        <v>60</v>
      </c>
      <c r="F155" s="14">
        <v>16000000</v>
      </c>
      <c r="G155" s="14">
        <v>17000000</v>
      </c>
      <c r="H155" s="14">
        <v>17100000</v>
      </c>
    </row>
    <row r="156" spans="5:8" x14ac:dyDescent="0.2">
      <c r="E156" s="1" t="s">
        <v>61</v>
      </c>
      <c r="F156" s="14">
        <v>21000000</v>
      </c>
      <c r="G156" s="14">
        <v>18000000</v>
      </c>
      <c r="H156" s="14">
        <v>18150000</v>
      </c>
    </row>
    <row r="157" spans="5:8" x14ac:dyDescent="0.2">
      <c r="E157" s="1" t="s">
        <v>62</v>
      </c>
      <c r="F157" s="14">
        <v>8455000</v>
      </c>
      <c r="G157" s="14">
        <v>7000000</v>
      </c>
      <c r="H157" s="14">
        <v>8100000</v>
      </c>
    </row>
    <row r="158" spans="5:8" x14ac:dyDescent="0.2">
      <c r="E158" s="1" t="s">
        <v>63</v>
      </c>
      <c r="F158" s="14">
        <v>22000000</v>
      </c>
      <c r="G158" s="14">
        <v>20000000</v>
      </c>
      <c r="H158" s="14">
        <v>20000000</v>
      </c>
    </row>
    <row r="159" spans="5:8" x14ac:dyDescent="0.2">
      <c r="E159" s="1" t="s">
        <v>64</v>
      </c>
      <c r="F159" s="14">
        <v>7000000</v>
      </c>
      <c r="G159" s="14">
        <v>7000000</v>
      </c>
      <c r="H159" s="14">
        <v>7230000</v>
      </c>
    </row>
    <row r="160" spans="5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17">
    <mergeCell ref="E152:H152"/>
    <mergeCell ref="E153:H153"/>
    <mergeCell ref="E141:H141"/>
    <mergeCell ref="E142:H142"/>
    <mergeCell ref="E143:H143"/>
    <mergeCell ref="E150:H150"/>
    <mergeCell ref="E151:H151"/>
    <mergeCell ref="E124:H124"/>
    <mergeCell ref="E125:H125"/>
    <mergeCell ref="E132:H132"/>
    <mergeCell ref="E133:H133"/>
    <mergeCell ref="E140:H140"/>
    <mergeCell ref="E1:H1"/>
    <mergeCell ref="E2:H2"/>
    <mergeCell ref="E121:H121"/>
    <mergeCell ref="E122:H122"/>
    <mergeCell ref="E123:H123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1"/>
  <sheetViews>
    <sheetView showGridLines="0" tabSelected="1" topLeftCell="A20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65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399080000</v>
      </c>
      <c r="G5" s="3">
        <v>422725000</v>
      </c>
      <c r="H5" s="3">
        <v>441851000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340217000</v>
      </c>
      <c r="G7" s="23">
        <f>SUM(G8:G20)</f>
        <v>438428000</v>
      </c>
      <c r="H7" s="23">
        <f>SUM(H8:H20)</f>
        <v>478852000</v>
      </c>
    </row>
    <row r="8" spans="5:8" x14ac:dyDescent="0.2">
      <c r="E8" s="24" t="s">
        <v>11</v>
      </c>
      <c r="F8" s="9">
        <v>186655000</v>
      </c>
      <c r="G8" s="9">
        <v>203459000</v>
      </c>
      <c r="H8" s="9">
        <v>213203000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/>
      <c r="H11" s="9"/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>
        <v>2562000</v>
      </c>
      <c r="G14" s="25">
        <v>2679000</v>
      </c>
      <c r="H14" s="25">
        <v>2799000</v>
      </c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>
        <v>85000000</v>
      </c>
      <c r="G16" s="9">
        <v>175290000</v>
      </c>
      <c r="H16" s="9">
        <v>203000000</v>
      </c>
    </row>
    <row r="17" spans="5:8" x14ac:dyDescent="0.2">
      <c r="E17" s="24" t="s">
        <v>20</v>
      </c>
      <c r="F17" s="9">
        <v>66000000</v>
      </c>
      <c r="G17" s="9">
        <v>57000000</v>
      </c>
      <c r="H17" s="9">
        <v>59850000</v>
      </c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3423000</v>
      </c>
      <c r="G21" s="3">
        <f>SUM(G22:G30)</f>
        <v>2000000</v>
      </c>
      <c r="H21" s="3">
        <f>SUM(H22:H30)</f>
        <v>2100000</v>
      </c>
    </row>
    <row r="22" spans="5:8" x14ac:dyDescent="0.2">
      <c r="E22" s="24" t="s">
        <v>25</v>
      </c>
      <c r="F22" s="25">
        <v>1500000</v>
      </c>
      <c r="G22" s="25">
        <v>2000000</v>
      </c>
      <c r="H22" s="25">
        <v>2100000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1923000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742720000</v>
      </c>
      <c r="G31" s="16">
        <f>+G5+G6+G7+G21</f>
        <v>863153000</v>
      </c>
      <c r="H31" s="16">
        <f>+H5+H6+H7+H21</f>
        <v>922803000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6.5" x14ac:dyDescent="0.3">
      <c r="E44" s="30" t="s">
        <v>42</v>
      </c>
      <c r="F44" s="31">
        <f>+F31+F43</f>
        <v>742720000</v>
      </c>
      <c r="G44" s="31">
        <f>+G31+G43</f>
        <v>863153000</v>
      </c>
      <c r="H44" s="31">
        <f>+H31+H43</f>
        <v>922803000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0</v>
      </c>
      <c r="G71" s="3">
        <f>SUM(G72:G72)</f>
        <v>0</v>
      </c>
      <c r="H71" s="3">
        <f>SUM(H72:H72)</f>
        <v>0</v>
      </c>
    </row>
    <row r="72" spans="5:8" x14ac:dyDescent="0.2">
      <c r="E72" s="4" t="s">
        <v>134</v>
      </c>
      <c r="F72" s="33"/>
      <c r="G72" s="34"/>
      <c r="H72" s="35"/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0</v>
      </c>
      <c r="G120" s="16">
        <f>SUM(G46)</f>
        <v>0</v>
      </c>
      <c r="H120" s="16">
        <f>SUM(H46)</f>
        <v>0</v>
      </c>
    </row>
    <row r="121" spans="5:8" x14ac:dyDescent="0.2">
      <c r="E121" s="45" t="s">
        <v>46</v>
      </c>
      <c r="F121" s="45"/>
      <c r="G121" s="45"/>
      <c r="H121" s="45"/>
    </row>
    <row r="122" spans="5:8" x14ac:dyDescent="0.2">
      <c r="E122" s="42" t="s">
        <v>46</v>
      </c>
      <c r="F122" s="42"/>
      <c r="G122" s="42"/>
      <c r="H122" s="42"/>
    </row>
    <row r="123" spans="5:8" ht="12.75" customHeight="1" x14ac:dyDescent="0.2">
      <c r="E123" s="44" t="s">
        <v>47</v>
      </c>
      <c r="F123" s="44"/>
      <c r="G123" s="44"/>
      <c r="H123" s="44"/>
    </row>
    <row r="124" spans="5:8" x14ac:dyDescent="0.2">
      <c r="E124" s="42" t="s">
        <v>46</v>
      </c>
      <c r="F124" s="42"/>
      <c r="G124" s="42"/>
      <c r="H124" s="42"/>
    </row>
    <row r="125" spans="5:8" x14ac:dyDescent="0.2">
      <c r="E125" s="44" t="s">
        <v>48</v>
      </c>
      <c r="F125" s="44"/>
      <c r="G125" s="44"/>
      <c r="H125" s="44"/>
    </row>
    <row r="126" spans="5:8" x14ac:dyDescent="0.2">
      <c r="E126" s="1" t="s">
        <v>66</v>
      </c>
      <c r="F126" s="14">
        <v>74868000</v>
      </c>
      <c r="G126" s="14">
        <v>81467000</v>
      </c>
      <c r="H126" s="14">
        <v>85151000</v>
      </c>
    </row>
    <row r="127" spans="5:8" x14ac:dyDescent="0.2">
      <c r="E127" s="1" t="s">
        <v>67</v>
      </c>
      <c r="F127" s="14">
        <v>72001000</v>
      </c>
      <c r="G127" s="14">
        <v>78347000</v>
      </c>
      <c r="H127" s="14">
        <v>81890000</v>
      </c>
    </row>
    <row r="128" spans="5:8" x14ac:dyDescent="0.2">
      <c r="E128" s="1" t="s">
        <v>68</v>
      </c>
      <c r="F128" s="14">
        <v>41032000</v>
      </c>
      <c r="G128" s="14">
        <v>44649000</v>
      </c>
      <c r="H128" s="14">
        <v>46668000</v>
      </c>
    </row>
    <row r="129" spans="5:8" x14ac:dyDescent="0.2">
      <c r="E129" s="42" t="s">
        <v>46</v>
      </c>
      <c r="F129" s="42"/>
      <c r="G129" s="42"/>
      <c r="H129" s="42"/>
    </row>
    <row r="130" spans="5:8" x14ac:dyDescent="0.2">
      <c r="E130" s="44" t="s">
        <v>55</v>
      </c>
      <c r="F130" s="44"/>
      <c r="G130" s="44"/>
      <c r="H130" s="44"/>
    </row>
    <row r="131" spans="5:8" x14ac:dyDescent="0.2">
      <c r="E131" s="1" t="s">
        <v>66</v>
      </c>
      <c r="F131" s="14">
        <v>46846000</v>
      </c>
      <c r="G131" s="14">
        <v>49000000</v>
      </c>
      <c r="H131" s="14">
        <v>51216000</v>
      </c>
    </row>
    <row r="132" spans="5:8" x14ac:dyDescent="0.2">
      <c r="E132" s="1" t="s">
        <v>67</v>
      </c>
      <c r="F132" s="14">
        <v>45052000</v>
      </c>
      <c r="G132" s="14">
        <v>47124000</v>
      </c>
      <c r="H132" s="14">
        <v>49255000</v>
      </c>
    </row>
    <row r="133" spans="5:8" x14ac:dyDescent="0.2">
      <c r="E133" s="1" t="s">
        <v>68</v>
      </c>
      <c r="F133" s="14">
        <v>25674000</v>
      </c>
      <c r="G133" s="14">
        <v>26855000</v>
      </c>
      <c r="H133" s="14">
        <v>28070000</v>
      </c>
    </row>
    <row r="134" spans="5:8" x14ac:dyDescent="0.2">
      <c r="E134" s="42" t="s">
        <v>46</v>
      </c>
      <c r="F134" s="42"/>
      <c r="G134" s="42"/>
      <c r="H134" s="42"/>
    </row>
    <row r="135" spans="5:8" x14ac:dyDescent="0.2">
      <c r="E135" s="42" t="s">
        <v>46</v>
      </c>
      <c r="F135" s="42"/>
      <c r="G135" s="42"/>
      <c r="H135" s="42"/>
    </row>
    <row r="136" spans="5:8" ht="12.75" customHeight="1" x14ac:dyDescent="0.2">
      <c r="E136" s="44" t="s">
        <v>56</v>
      </c>
      <c r="F136" s="44"/>
      <c r="G136" s="44"/>
      <c r="H136" s="44"/>
    </row>
    <row r="137" spans="5:8" x14ac:dyDescent="0.2">
      <c r="E137" s="42" t="s">
        <v>46</v>
      </c>
      <c r="F137" s="42"/>
      <c r="G137" s="42"/>
      <c r="H137" s="42"/>
    </row>
    <row r="138" spans="5:8" x14ac:dyDescent="0.2">
      <c r="E138" s="1" t="s">
        <v>66</v>
      </c>
      <c r="F138" s="14">
        <v>99898000</v>
      </c>
      <c r="G138" s="14">
        <v>109139000</v>
      </c>
      <c r="H138" s="14">
        <v>114498000</v>
      </c>
    </row>
    <row r="139" spans="5:8" x14ac:dyDescent="0.2">
      <c r="E139" s="1" t="s">
        <v>67</v>
      </c>
      <c r="F139" s="14">
        <v>68839000</v>
      </c>
      <c r="G139" s="14">
        <v>75207000</v>
      </c>
      <c r="H139" s="14">
        <v>78900000</v>
      </c>
    </row>
    <row r="140" spans="5:8" x14ac:dyDescent="0.2">
      <c r="E140" s="1" t="s">
        <v>68</v>
      </c>
      <c r="F140" s="14">
        <v>12917000</v>
      </c>
      <c r="G140" s="14">
        <v>14112000</v>
      </c>
      <c r="H140" s="14">
        <v>14805000</v>
      </c>
    </row>
    <row r="141" spans="5:8" x14ac:dyDescent="0.2">
      <c r="E141" s="42" t="s">
        <v>46</v>
      </c>
      <c r="F141" s="42"/>
      <c r="G141" s="42"/>
      <c r="H141" s="42"/>
    </row>
    <row r="142" spans="5:8" x14ac:dyDescent="0.2">
      <c r="E142" s="42" t="s">
        <v>46</v>
      </c>
      <c r="F142" s="42"/>
      <c r="G142" s="42"/>
      <c r="H142" s="42"/>
    </row>
    <row r="143" spans="5:8" ht="12.75" customHeight="1" x14ac:dyDescent="0.2">
      <c r="E143" s="44" t="s">
        <v>57</v>
      </c>
      <c r="F143" s="44"/>
      <c r="G143" s="44"/>
      <c r="H143" s="44"/>
    </row>
    <row r="144" spans="5:8" x14ac:dyDescent="0.2">
      <c r="E144" s="42" t="s">
        <v>46</v>
      </c>
      <c r="F144" s="42"/>
      <c r="G144" s="42"/>
      <c r="H144" s="42"/>
    </row>
    <row r="145" spans="5:8" x14ac:dyDescent="0.2">
      <c r="E145" s="1" t="s">
        <v>66</v>
      </c>
      <c r="F145" s="14">
        <v>22000000</v>
      </c>
      <c r="G145" s="14">
        <v>19000000</v>
      </c>
      <c r="H145" s="14">
        <v>19900000</v>
      </c>
    </row>
    <row r="146" spans="5:8" x14ac:dyDescent="0.2">
      <c r="E146" s="1" t="s">
        <v>67</v>
      </c>
      <c r="F146" s="14">
        <v>22000000</v>
      </c>
      <c r="G146" s="14">
        <v>19000000</v>
      </c>
      <c r="H146" s="14">
        <v>20050000</v>
      </c>
    </row>
    <row r="147" spans="5:8" x14ac:dyDescent="0.2">
      <c r="E147" s="1" t="s">
        <v>68</v>
      </c>
      <c r="F147" s="14">
        <v>22000000</v>
      </c>
      <c r="G147" s="14">
        <v>19000000</v>
      </c>
      <c r="H147" s="14">
        <v>19900000</v>
      </c>
    </row>
    <row r="148" spans="5:8" x14ac:dyDescent="0.2">
      <c r="F148" s="17"/>
      <c r="G148" s="17"/>
      <c r="H148" s="17"/>
    </row>
    <row r="149" spans="5:8" x14ac:dyDescent="0.2">
      <c r="F149" s="17"/>
      <c r="G149" s="17"/>
      <c r="H149" s="17"/>
    </row>
    <row r="150" spans="5:8" x14ac:dyDescent="0.2">
      <c r="F150" s="17"/>
      <c r="G150" s="17"/>
      <c r="H150" s="17"/>
    </row>
    <row r="151" spans="5:8" x14ac:dyDescent="0.2">
      <c r="F151" s="17"/>
      <c r="G151" s="17"/>
      <c r="H151" s="17"/>
    </row>
    <row r="152" spans="5:8" x14ac:dyDescent="0.2">
      <c r="F152" s="17"/>
      <c r="G152" s="17"/>
      <c r="H152" s="17"/>
    </row>
    <row r="153" spans="5:8" x14ac:dyDescent="0.2">
      <c r="F153" s="17"/>
      <c r="G153" s="17"/>
      <c r="H153" s="17"/>
    </row>
    <row r="154" spans="5:8" x14ac:dyDescent="0.2">
      <c r="F154" s="17"/>
      <c r="G154" s="17"/>
      <c r="H154" s="17"/>
    </row>
    <row r="155" spans="5:8" x14ac:dyDescent="0.2">
      <c r="F155" s="17"/>
      <c r="G155" s="17"/>
      <c r="H155" s="17"/>
    </row>
    <row r="156" spans="5:8" x14ac:dyDescent="0.2">
      <c r="F156" s="17"/>
      <c r="G156" s="17"/>
      <c r="H156" s="17"/>
    </row>
    <row r="157" spans="5:8" x14ac:dyDescent="0.2">
      <c r="F157" s="17"/>
      <c r="G157" s="17"/>
      <c r="H157" s="17"/>
    </row>
    <row r="158" spans="5:8" x14ac:dyDescent="0.2">
      <c r="F158" s="17"/>
      <c r="G158" s="17"/>
      <c r="H158" s="17"/>
    </row>
    <row r="159" spans="5:8" x14ac:dyDescent="0.2">
      <c r="F159" s="17"/>
      <c r="G159" s="17"/>
      <c r="H159" s="17"/>
    </row>
    <row r="160" spans="5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17">
    <mergeCell ref="E143:H143"/>
    <mergeCell ref="E144:H144"/>
    <mergeCell ref="E135:H135"/>
    <mergeCell ref="E136:H136"/>
    <mergeCell ref="E137:H137"/>
    <mergeCell ref="E141:H141"/>
    <mergeCell ref="E142:H142"/>
    <mergeCell ref="E124:H124"/>
    <mergeCell ref="E125:H125"/>
    <mergeCell ref="E129:H129"/>
    <mergeCell ref="E130:H130"/>
    <mergeCell ref="E134:H134"/>
    <mergeCell ref="E123:H123"/>
    <mergeCell ref="E122:H122"/>
    <mergeCell ref="E121:H121"/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1"/>
  <sheetViews>
    <sheetView showGridLines="0" tabSelected="1" topLeftCell="A17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69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1266988000</v>
      </c>
      <c r="G5" s="3">
        <v>1346030000</v>
      </c>
      <c r="H5" s="3">
        <v>1406920000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1102925000</v>
      </c>
      <c r="G7" s="23">
        <f>SUM(G8:G20)</f>
        <v>1104413000</v>
      </c>
      <c r="H7" s="23">
        <f>SUM(H8:H20)</f>
        <v>957030000</v>
      </c>
    </row>
    <row r="8" spans="5:8" x14ac:dyDescent="0.2">
      <c r="E8" s="24" t="s">
        <v>11</v>
      </c>
      <c r="F8" s="9">
        <v>754481000</v>
      </c>
      <c r="G8" s="9">
        <v>823811000</v>
      </c>
      <c r="H8" s="9">
        <v>864017000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/>
      <c r="H11" s="9"/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>
        <v>3444000</v>
      </c>
      <c r="G14" s="25">
        <v>3602000</v>
      </c>
      <c r="H14" s="25">
        <v>3763000</v>
      </c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>
        <v>250000000</v>
      </c>
      <c r="G16" s="9">
        <v>192000000</v>
      </c>
      <c r="H16" s="9"/>
    </row>
    <row r="17" spans="5:8" x14ac:dyDescent="0.2">
      <c r="E17" s="24" t="s">
        <v>20</v>
      </c>
      <c r="F17" s="9">
        <v>95000000</v>
      </c>
      <c r="G17" s="9">
        <v>85000000</v>
      </c>
      <c r="H17" s="9">
        <v>89250000</v>
      </c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5628000</v>
      </c>
      <c r="G21" s="3">
        <f>SUM(G22:G30)</f>
        <v>2200000</v>
      </c>
      <c r="H21" s="3">
        <f>SUM(H22:H30)</f>
        <v>2300000</v>
      </c>
    </row>
    <row r="22" spans="5:8" x14ac:dyDescent="0.2">
      <c r="E22" s="24" t="s">
        <v>25</v>
      </c>
      <c r="F22" s="25">
        <v>2000000</v>
      </c>
      <c r="G22" s="25">
        <v>2200000</v>
      </c>
      <c r="H22" s="25">
        <v>2300000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3628000</v>
      </c>
      <c r="G24" s="9"/>
      <c r="H24" s="9"/>
    </row>
    <row r="25" spans="5:8" x14ac:dyDescent="0.2">
      <c r="E25" s="24" t="s">
        <v>28</v>
      </c>
      <c r="F25" s="9"/>
      <c r="G25" s="9"/>
      <c r="H25" s="9"/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2375541000</v>
      </c>
      <c r="G31" s="16">
        <f>+G5+G6+G7+G21</f>
        <v>2452643000</v>
      </c>
      <c r="H31" s="16">
        <f>+H5+H6+H7+H21</f>
        <v>2366250000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x14ac:dyDescent="0.2">
      <c r="E34" s="24" t="s">
        <v>19</v>
      </c>
      <c r="F34" s="9"/>
      <c r="G34" s="9"/>
      <c r="H34" s="9"/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6.5" x14ac:dyDescent="0.3">
      <c r="E44" s="30" t="s">
        <v>42</v>
      </c>
      <c r="F44" s="31">
        <f>+F31+F43</f>
        <v>2375541000</v>
      </c>
      <c r="G44" s="31">
        <f>+G31+G43</f>
        <v>2452643000</v>
      </c>
      <c r="H44" s="31">
        <f>+H31+H43</f>
        <v>2366250000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0</v>
      </c>
      <c r="G71" s="3">
        <f>SUM(G72:G72)</f>
        <v>0</v>
      </c>
      <c r="H71" s="3">
        <f>SUM(H72:H72)</f>
        <v>0</v>
      </c>
    </row>
    <row r="72" spans="5:8" x14ac:dyDescent="0.2">
      <c r="E72" s="4" t="s">
        <v>134</v>
      </c>
      <c r="F72" s="33"/>
      <c r="G72" s="34"/>
      <c r="H72" s="35"/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0</v>
      </c>
      <c r="G120" s="16">
        <f>SUM(G46)</f>
        <v>0</v>
      </c>
      <c r="H120" s="16">
        <f>SUM(H46)</f>
        <v>0</v>
      </c>
    </row>
    <row r="121" spans="5:8" x14ac:dyDescent="0.2">
      <c r="E121" s="45" t="s">
        <v>46</v>
      </c>
      <c r="F121" s="45"/>
      <c r="G121" s="45"/>
      <c r="H121" s="45"/>
    </row>
    <row r="122" spans="5:8" x14ac:dyDescent="0.2">
      <c r="E122" s="42" t="s">
        <v>46</v>
      </c>
      <c r="F122" s="42"/>
      <c r="G122" s="42"/>
      <c r="H122" s="42"/>
    </row>
    <row r="123" spans="5:8" ht="12.75" customHeight="1" x14ac:dyDescent="0.2">
      <c r="E123" s="44" t="s">
        <v>47</v>
      </c>
      <c r="F123" s="44"/>
      <c r="G123" s="44"/>
      <c r="H123" s="44"/>
    </row>
    <row r="124" spans="5:8" x14ac:dyDescent="0.2">
      <c r="E124" s="42" t="s">
        <v>46</v>
      </c>
      <c r="F124" s="42"/>
      <c r="G124" s="42"/>
      <c r="H124" s="42"/>
    </row>
    <row r="125" spans="5:8" x14ac:dyDescent="0.2">
      <c r="E125" s="44" t="s">
        <v>48</v>
      </c>
      <c r="F125" s="44"/>
      <c r="G125" s="44"/>
      <c r="H125" s="44"/>
    </row>
    <row r="126" spans="5:8" x14ac:dyDescent="0.2">
      <c r="E126" s="1" t="s">
        <v>70</v>
      </c>
      <c r="F126" s="14">
        <v>127056000</v>
      </c>
      <c r="G126" s="14">
        <v>138254000</v>
      </c>
      <c r="H126" s="14">
        <v>144506000</v>
      </c>
    </row>
    <row r="127" spans="5:8" x14ac:dyDescent="0.2">
      <c r="E127" s="1" t="s">
        <v>71</v>
      </c>
      <c r="F127" s="14">
        <v>73609000</v>
      </c>
      <c r="G127" s="14">
        <v>80097000</v>
      </c>
      <c r="H127" s="14">
        <v>83719000</v>
      </c>
    </row>
    <row r="128" spans="5:8" x14ac:dyDescent="0.2">
      <c r="E128" s="1" t="s">
        <v>72</v>
      </c>
      <c r="F128" s="14">
        <v>129661000</v>
      </c>
      <c r="G128" s="14">
        <v>141089000</v>
      </c>
      <c r="H128" s="14">
        <v>147469000</v>
      </c>
    </row>
    <row r="129" spans="5:8" x14ac:dyDescent="0.2">
      <c r="E129" s="1" t="s">
        <v>73</v>
      </c>
      <c r="F129" s="14">
        <v>83370000</v>
      </c>
      <c r="G129" s="14">
        <v>90718000</v>
      </c>
      <c r="H129" s="14">
        <v>94820000</v>
      </c>
    </row>
    <row r="130" spans="5:8" x14ac:dyDescent="0.2">
      <c r="E130" s="1" t="s">
        <v>74</v>
      </c>
      <c r="F130" s="14">
        <v>222567000</v>
      </c>
      <c r="G130" s="14">
        <v>242183000</v>
      </c>
      <c r="H130" s="14">
        <v>253135000</v>
      </c>
    </row>
    <row r="131" spans="5:8" x14ac:dyDescent="0.2">
      <c r="E131" s="42" t="s">
        <v>46</v>
      </c>
      <c r="F131" s="42"/>
      <c r="G131" s="42"/>
      <c r="H131" s="42"/>
    </row>
    <row r="132" spans="5:8" x14ac:dyDescent="0.2">
      <c r="E132" s="44" t="s">
        <v>55</v>
      </c>
      <c r="F132" s="44"/>
      <c r="G132" s="44"/>
      <c r="H132" s="44"/>
    </row>
    <row r="133" spans="5:8" x14ac:dyDescent="0.2">
      <c r="E133" s="1" t="s">
        <v>70</v>
      </c>
      <c r="F133" s="14">
        <v>79500000</v>
      </c>
      <c r="G133" s="14">
        <v>83157000</v>
      </c>
      <c r="H133" s="14">
        <v>86917000</v>
      </c>
    </row>
    <row r="134" spans="5:8" x14ac:dyDescent="0.2">
      <c r="E134" s="1" t="s">
        <v>71</v>
      </c>
      <c r="F134" s="14">
        <v>46058000</v>
      </c>
      <c r="G134" s="14">
        <v>48176000</v>
      </c>
      <c r="H134" s="14">
        <v>50355000</v>
      </c>
    </row>
    <row r="135" spans="5:8" x14ac:dyDescent="0.2">
      <c r="E135" s="1" t="s">
        <v>72</v>
      </c>
      <c r="F135" s="14">
        <v>81130000</v>
      </c>
      <c r="G135" s="14">
        <v>84861000</v>
      </c>
      <c r="H135" s="14">
        <v>88699000</v>
      </c>
    </row>
    <row r="136" spans="5:8" x14ac:dyDescent="0.2">
      <c r="E136" s="1" t="s">
        <v>73</v>
      </c>
      <c r="F136" s="14">
        <v>52165000</v>
      </c>
      <c r="G136" s="14">
        <v>54564000</v>
      </c>
      <c r="H136" s="14">
        <v>57032000</v>
      </c>
    </row>
    <row r="137" spans="5:8" x14ac:dyDescent="0.2">
      <c r="E137" s="1" t="s">
        <v>74</v>
      </c>
      <c r="F137" s="14">
        <v>139261000</v>
      </c>
      <c r="G137" s="14">
        <v>145667000</v>
      </c>
      <c r="H137" s="14">
        <v>152254000</v>
      </c>
    </row>
    <row r="138" spans="5:8" x14ac:dyDescent="0.2">
      <c r="E138" s="42" t="s">
        <v>46</v>
      </c>
      <c r="F138" s="42"/>
      <c r="G138" s="42"/>
      <c r="H138" s="42"/>
    </row>
    <row r="139" spans="5:8" x14ac:dyDescent="0.2">
      <c r="E139" s="42" t="s">
        <v>46</v>
      </c>
      <c r="F139" s="42"/>
      <c r="G139" s="42"/>
      <c r="H139" s="42"/>
    </row>
    <row r="140" spans="5:8" ht="12.75" customHeight="1" x14ac:dyDescent="0.2">
      <c r="E140" s="44" t="s">
        <v>56</v>
      </c>
      <c r="F140" s="44"/>
      <c r="G140" s="44"/>
      <c r="H140" s="44"/>
    </row>
    <row r="141" spans="5:8" x14ac:dyDescent="0.2">
      <c r="E141" s="42" t="s">
        <v>46</v>
      </c>
      <c r="F141" s="42"/>
      <c r="G141" s="42"/>
      <c r="H141" s="42"/>
    </row>
    <row r="142" spans="5:8" x14ac:dyDescent="0.2">
      <c r="E142" s="1" t="s">
        <v>70</v>
      </c>
      <c r="F142" s="14">
        <v>169429000</v>
      </c>
      <c r="G142" s="14">
        <v>185102000</v>
      </c>
      <c r="H142" s="14">
        <v>194191000</v>
      </c>
    </row>
    <row r="143" spans="5:8" x14ac:dyDescent="0.2">
      <c r="E143" s="1" t="s">
        <v>71</v>
      </c>
      <c r="F143" s="14">
        <v>96350000</v>
      </c>
      <c r="G143" s="14">
        <v>105263000</v>
      </c>
      <c r="H143" s="14">
        <v>110431000</v>
      </c>
    </row>
    <row r="144" spans="5:8" x14ac:dyDescent="0.2">
      <c r="E144" s="1" t="s">
        <v>72</v>
      </c>
      <c r="F144" s="14">
        <v>173439000</v>
      </c>
      <c r="G144" s="14">
        <v>189483000</v>
      </c>
      <c r="H144" s="14">
        <v>198787000</v>
      </c>
    </row>
    <row r="145" spans="5:8" x14ac:dyDescent="0.2">
      <c r="E145" s="1" t="s">
        <v>73</v>
      </c>
      <c r="F145" s="14">
        <v>109073000</v>
      </c>
      <c r="G145" s="14">
        <v>119162000</v>
      </c>
      <c r="H145" s="14">
        <v>125013000</v>
      </c>
    </row>
    <row r="146" spans="5:8" x14ac:dyDescent="0.2">
      <c r="E146" s="1" t="s">
        <v>74</v>
      </c>
      <c r="F146" s="14">
        <v>201191000</v>
      </c>
      <c r="G146" s="14">
        <v>219802000</v>
      </c>
      <c r="H146" s="14">
        <v>230595000</v>
      </c>
    </row>
    <row r="147" spans="5:8" x14ac:dyDescent="0.2">
      <c r="E147" s="42" t="s">
        <v>46</v>
      </c>
      <c r="F147" s="42"/>
      <c r="G147" s="42"/>
      <c r="H147" s="42"/>
    </row>
    <row r="148" spans="5:8" x14ac:dyDescent="0.2">
      <c r="E148" s="42" t="s">
        <v>46</v>
      </c>
      <c r="F148" s="42"/>
      <c r="G148" s="42"/>
      <c r="H148" s="42"/>
    </row>
    <row r="149" spans="5:8" ht="12.75" customHeight="1" x14ac:dyDescent="0.2">
      <c r="E149" s="44" t="s">
        <v>57</v>
      </c>
      <c r="F149" s="44"/>
      <c r="G149" s="44"/>
      <c r="H149" s="44"/>
    </row>
    <row r="150" spans="5:8" x14ac:dyDescent="0.2">
      <c r="E150" s="42" t="s">
        <v>46</v>
      </c>
      <c r="F150" s="42"/>
      <c r="G150" s="42"/>
      <c r="H150" s="42"/>
    </row>
    <row r="151" spans="5:8" x14ac:dyDescent="0.2">
      <c r="E151" s="1" t="s">
        <v>70</v>
      </c>
      <c r="F151" s="14">
        <v>35000000</v>
      </c>
      <c r="G151" s="14">
        <v>23000000</v>
      </c>
      <c r="H151" s="14">
        <v>20000000</v>
      </c>
    </row>
    <row r="152" spans="5:8" x14ac:dyDescent="0.2">
      <c r="E152" s="1" t="s">
        <v>71</v>
      </c>
      <c r="F152" s="14">
        <v>8000000</v>
      </c>
      <c r="G152" s="14">
        <v>14000000</v>
      </c>
      <c r="H152" s="14">
        <v>16050000</v>
      </c>
    </row>
    <row r="153" spans="5:8" x14ac:dyDescent="0.2">
      <c r="E153" s="1" t="s">
        <v>72</v>
      </c>
      <c r="F153" s="14">
        <v>8000000</v>
      </c>
      <c r="G153" s="14">
        <v>14000000</v>
      </c>
      <c r="H153" s="14">
        <v>16100000</v>
      </c>
    </row>
    <row r="154" spans="5:8" x14ac:dyDescent="0.2">
      <c r="E154" s="1" t="s">
        <v>73</v>
      </c>
      <c r="F154" s="14">
        <v>32000000</v>
      </c>
      <c r="G154" s="14">
        <v>21000000</v>
      </c>
      <c r="H154" s="14">
        <v>20000000</v>
      </c>
    </row>
    <row r="155" spans="5:8" x14ac:dyDescent="0.2">
      <c r="E155" s="1" t="s">
        <v>74</v>
      </c>
      <c r="F155" s="14">
        <v>12000000</v>
      </c>
      <c r="G155" s="14">
        <v>13000000</v>
      </c>
      <c r="H155" s="14">
        <v>17100000</v>
      </c>
    </row>
    <row r="156" spans="5:8" x14ac:dyDescent="0.2">
      <c r="F156" s="17"/>
      <c r="G156" s="17"/>
      <c r="H156" s="17"/>
    </row>
    <row r="157" spans="5:8" x14ac:dyDescent="0.2">
      <c r="F157" s="17"/>
      <c r="G157" s="17"/>
      <c r="H157" s="17"/>
    </row>
    <row r="158" spans="5:8" x14ac:dyDescent="0.2">
      <c r="F158" s="17"/>
      <c r="G158" s="17"/>
      <c r="H158" s="17"/>
    </row>
    <row r="159" spans="5:8" x14ac:dyDescent="0.2">
      <c r="F159" s="17"/>
      <c r="G159" s="17"/>
      <c r="H159" s="17"/>
    </row>
    <row r="160" spans="5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17">
    <mergeCell ref="E149:H149"/>
    <mergeCell ref="E150:H150"/>
    <mergeCell ref="E139:H139"/>
    <mergeCell ref="E140:H140"/>
    <mergeCell ref="E141:H141"/>
    <mergeCell ref="E147:H147"/>
    <mergeCell ref="E148:H148"/>
    <mergeCell ref="E124:H124"/>
    <mergeCell ref="E125:H125"/>
    <mergeCell ref="E131:H131"/>
    <mergeCell ref="E132:H132"/>
    <mergeCell ref="E138:H138"/>
    <mergeCell ref="E123:H123"/>
    <mergeCell ref="E122:H122"/>
    <mergeCell ref="E121:H121"/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8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1"/>
  <sheetViews>
    <sheetView showGridLines="0" tabSelected="1" topLeftCell="A26" workbookViewId="0">
      <selection activeCell="J135" sqref="J135"/>
    </sheetView>
  </sheetViews>
  <sheetFormatPr defaultRowHeight="12.75" x14ac:dyDescent="0.2"/>
  <cols>
    <col min="1" max="4" width="1.7109375" customWidth="1"/>
    <col min="5" max="5" width="73" customWidth="1"/>
    <col min="6" max="8" width="14.140625" bestFit="1" customWidth="1"/>
  </cols>
  <sheetData>
    <row r="1" spans="5:8" ht="14.45" customHeight="1" x14ac:dyDescent="0.25">
      <c r="E1" s="40" t="s">
        <v>0</v>
      </c>
      <c r="F1" s="40"/>
      <c r="G1" s="40"/>
      <c r="H1" s="40"/>
    </row>
    <row r="2" spans="5:8" x14ac:dyDescent="0.2">
      <c r="E2" s="41" t="s">
        <v>1</v>
      </c>
      <c r="F2" s="41"/>
      <c r="G2" s="41"/>
      <c r="H2" s="41"/>
    </row>
    <row r="3" spans="5:8" ht="25.5" x14ac:dyDescent="0.2">
      <c r="E3" s="18" t="s">
        <v>75</v>
      </c>
      <c r="F3" s="19" t="s">
        <v>3</v>
      </c>
      <c r="G3" s="19" t="s">
        <v>4</v>
      </c>
      <c r="H3" s="19" t="s">
        <v>5</v>
      </c>
    </row>
    <row r="4" spans="5:8" ht="16.5" x14ac:dyDescent="0.3">
      <c r="E4" s="20" t="s">
        <v>6</v>
      </c>
      <c r="F4" s="21" t="s">
        <v>7</v>
      </c>
      <c r="G4" s="21" t="s">
        <v>7</v>
      </c>
      <c r="H4" s="21" t="s">
        <v>7</v>
      </c>
    </row>
    <row r="5" spans="5:8" x14ac:dyDescent="0.2">
      <c r="E5" s="22" t="s">
        <v>8</v>
      </c>
      <c r="F5" s="3">
        <v>826799000</v>
      </c>
      <c r="G5" s="3">
        <v>877892000</v>
      </c>
      <c r="H5" s="3">
        <v>917607000</v>
      </c>
    </row>
    <row r="6" spans="5:8" x14ac:dyDescent="0.2">
      <c r="E6" s="22" t="s">
        <v>9</v>
      </c>
      <c r="F6" s="3"/>
      <c r="G6" s="3"/>
      <c r="H6" s="3"/>
    </row>
    <row r="7" spans="5:8" ht="16.5" x14ac:dyDescent="0.3">
      <c r="E7" s="20" t="s">
        <v>10</v>
      </c>
      <c r="F7" s="23">
        <f>SUM(F8:F20)</f>
        <v>540348000</v>
      </c>
      <c r="G7" s="23">
        <f>SUM(G8:G20)</f>
        <v>586420000</v>
      </c>
      <c r="H7" s="23">
        <f>SUM(H8:H20)</f>
        <v>615041000</v>
      </c>
    </row>
    <row r="8" spans="5:8" x14ac:dyDescent="0.2">
      <c r="E8" s="24" t="s">
        <v>11</v>
      </c>
      <c r="F8" s="9">
        <v>447663000</v>
      </c>
      <c r="G8" s="9">
        <v>488612000</v>
      </c>
      <c r="H8" s="9">
        <v>512358000</v>
      </c>
    </row>
    <row r="9" spans="5:8" x14ac:dyDescent="0.2">
      <c r="E9" s="24" t="s">
        <v>12</v>
      </c>
      <c r="F9" s="9"/>
      <c r="G9" s="9"/>
      <c r="H9" s="9"/>
    </row>
    <row r="10" spans="5:8" x14ac:dyDescent="0.2">
      <c r="E10" s="24" t="s">
        <v>13</v>
      </c>
      <c r="F10" s="25"/>
      <c r="G10" s="25"/>
      <c r="H10" s="25"/>
    </row>
    <row r="11" spans="5:8" x14ac:dyDescent="0.2">
      <c r="E11" s="24" t="s">
        <v>14</v>
      </c>
      <c r="F11" s="9"/>
      <c r="G11" s="9"/>
      <c r="H11" s="9"/>
    </row>
    <row r="12" spans="5:8" x14ac:dyDescent="0.2">
      <c r="E12" s="24" t="s">
        <v>15</v>
      </c>
      <c r="F12" s="9"/>
      <c r="G12" s="9"/>
      <c r="H12" s="9"/>
    </row>
    <row r="13" spans="5:8" x14ac:dyDescent="0.2">
      <c r="E13" s="24" t="s">
        <v>16</v>
      </c>
      <c r="F13" s="25"/>
      <c r="G13" s="25"/>
      <c r="H13" s="25"/>
    </row>
    <row r="14" spans="5:8" x14ac:dyDescent="0.2">
      <c r="E14" s="24" t="s">
        <v>17</v>
      </c>
      <c r="F14" s="25">
        <v>2685000</v>
      </c>
      <c r="G14" s="25">
        <v>2808000</v>
      </c>
      <c r="H14" s="25">
        <v>2933000</v>
      </c>
    </row>
    <row r="15" spans="5:8" x14ac:dyDescent="0.2">
      <c r="E15" s="24" t="s">
        <v>18</v>
      </c>
      <c r="F15" s="25"/>
      <c r="G15" s="25"/>
      <c r="H15" s="25"/>
    </row>
    <row r="16" spans="5:8" x14ac:dyDescent="0.2">
      <c r="E16" s="24" t="s">
        <v>19</v>
      </c>
      <c r="F16" s="9"/>
      <c r="G16" s="9"/>
      <c r="H16" s="9"/>
    </row>
    <row r="17" spans="5:8" x14ac:dyDescent="0.2">
      <c r="E17" s="24" t="s">
        <v>20</v>
      </c>
      <c r="F17" s="9">
        <v>90000000</v>
      </c>
      <c r="G17" s="9">
        <v>95000000</v>
      </c>
      <c r="H17" s="9">
        <v>99750000</v>
      </c>
    </row>
    <row r="18" spans="5:8" x14ac:dyDescent="0.2">
      <c r="E18" s="24" t="s">
        <v>21</v>
      </c>
      <c r="F18" s="25"/>
      <c r="G18" s="25"/>
      <c r="H18" s="25"/>
    </row>
    <row r="19" spans="5:8" x14ac:dyDescent="0.2">
      <c r="E19" s="24" t="s">
        <v>22</v>
      </c>
      <c r="F19" s="9"/>
      <c r="G19" s="9"/>
      <c r="H19" s="9"/>
    </row>
    <row r="20" spans="5:8" x14ac:dyDescent="0.2">
      <c r="E20" s="24" t="s">
        <v>23</v>
      </c>
      <c r="F20" s="9"/>
      <c r="G20" s="9"/>
      <c r="H20" s="9"/>
    </row>
    <row r="21" spans="5:8" ht="16.5" x14ac:dyDescent="0.3">
      <c r="E21" s="20" t="s">
        <v>24</v>
      </c>
      <c r="F21" s="3">
        <f>SUM(F22:F30)</f>
        <v>10419000</v>
      </c>
      <c r="G21" s="3">
        <f>SUM(G22:G30)</f>
        <v>8600000</v>
      </c>
      <c r="H21" s="3">
        <f>SUM(H22:H30)</f>
        <v>7700000</v>
      </c>
    </row>
    <row r="22" spans="5:8" x14ac:dyDescent="0.2">
      <c r="E22" s="24" t="s">
        <v>25</v>
      </c>
      <c r="F22" s="25">
        <v>2000000</v>
      </c>
      <c r="G22" s="25">
        <v>2200000</v>
      </c>
      <c r="H22" s="25">
        <v>2300000</v>
      </c>
    </row>
    <row r="23" spans="5:8" x14ac:dyDescent="0.2">
      <c r="E23" s="24" t="s">
        <v>26</v>
      </c>
      <c r="F23" s="26"/>
      <c r="G23" s="26"/>
      <c r="H23" s="26"/>
    </row>
    <row r="24" spans="5:8" x14ac:dyDescent="0.2">
      <c r="E24" s="24" t="s">
        <v>27</v>
      </c>
      <c r="F24" s="9">
        <v>3319000</v>
      </c>
      <c r="G24" s="9"/>
      <c r="H24" s="9"/>
    </row>
    <row r="25" spans="5:8" x14ac:dyDescent="0.2">
      <c r="E25" s="24" t="s">
        <v>28</v>
      </c>
      <c r="F25" s="9">
        <v>5100000</v>
      </c>
      <c r="G25" s="9">
        <v>6400000</v>
      </c>
      <c r="H25" s="9">
        <v>5400000</v>
      </c>
    </row>
    <row r="26" spans="5:8" x14ac:dyDescent="0.2">
      <c r="E26" s="24" t="s">
        <v>29</v>
      </c>
      <c r="F26" s="25"/>
      <c r="G26" s="25"/>
      <c r="H26" s="25"/>
    </row>
    <row r="27" spans="5:8" x14ac:dyDescent="0.2">
      <c r="E27" s="24" t="s">
        <v>30</v>
      </c>
      <c r="F27" s="9"/>
      <c r="G27" s="9"/>
      <c r="H27" s="9"/>
    </row>
    <row r="28" spans="5:8" x14ac:dyDescent="0.2">
      <c r="E28" s="24" t="s">
        <v>31</v>
      </c>
      <c r="F28" s="9"/>
      <c r="G28" s="9"/>
      <c r="H28" s="9"/>
    </row>
    <row r="29" spans="5:8" x14ac:dyDescent="0.2">
      <c r="E29" s="24" t="s">
        <v>32</v>
      </c>
      <c r="F29" s="25"/>
      <c r="G29" s="25"/>
      <c r="H29" s="25"/>
    </row>
    <row r="30" spans="5:8" x14ac:dyDescent="0.2">
      <c r="E30" s="24" t="s">
        <v>33</v>
      </c>
      <c r="F30" s="9"/>
      <c r="G30" s="9"/>
      <c r="H30" s="9"/>
    </row>
    <row r="31" spans="5:8" ht="16.5" x14ac:dyDescent="0.3">
      <c r="E31" s="27" t="s">
        <v>34</v>
      </c>
      <c r="F31" s="16">
        <f>+F5+F6+F7+F21</f>
        <v>1377566000</v>
      </c>
      <c r="G31" s="16">
        <f>+G5+G6+G7+G21</f>
        <v>1472912000</v>
      </c>
      <c r="H31" s="16">
        <f>+H5+H6+H7+H21</f>
        <v>1540348000</v>
      </c>
    </row>
    <row r="32" spans="5:8" ht="16.5" x14ac:dyDescent="0.3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6.5" x14ac:dyDescent="0.3">
      <c r="E33" s="20" t="s">
        <v>36</v>
      </c>
      <c r="F33" s="3">
        <f>SUM(F34:F40)</f>
        <v>113606000</v>
      </c>
      <c r="G33" s="3">
        <f>SUM(G34:G40)</f>
        <v>135028000</v>
      </c>
      <c r="H33" s="3">
        <f>SUM(H34:H40)</f>
        <v>173279000</v>
      </c>
    </row>
    <row r="34" spans="5:8" x14ac:dyDescent="0.2">
      <c r="E34" s="24" t="s">
        <v>19</v>
      </c>
      <c r="F34" s="9">
        <v>113606000</v>
      </c>
      <c r="G34" s="9">
        <v>135028000</v>
      </c>
      <c r="H34" s="9">
        <v>173279000</v>
      </c>
    </row>
    <row r="35" spans="5:8" x14ac:dyDescent="0.2">
      <c r="E35" s="24" t="s">
        <v>37</v>
      </c>
      <c r="F35" s="9"/>
      <c r="G35" s="9"/>
      <c r="H35" s="9"/>
    </row>
    <row r="36" spans="5:8" x14ac:dyDescent="0.2">
      <c r="E36" s="24" t="s">
        <v>38</v>
      </c>
      <c r="F36" s="9"/>
      <c r="G36" s="9"/>
      <c r="H36" s="9"/>
    </row>
    <row r="37" spans="5:8" x14ac:dyDescent="0.2">
      <c r="E37" s="24" t="s">
        <v>39</v>
      </c>
      <c r="F37" s="9"/>
      <c r="G37" s="9"/>
      <c r="H37" s="9"/>
    </row>
    <row r="38" spans="5:8" x14ac:dyDescent="0.2">
      <c r="E38" s="24" t="s">
        <v>20</v>
      </c>
      <c r="F38" s="9"/>
      <c r="G38" s="9"/>
      <c r="H38" s="9"/>
    </row>
    <row r="39" spans="5:8" x14ac:dyDescent="0.2">
      <c r="E39" s="24" t="s">
        <v>11</v>
      </c>
      <c r="F39" s="9"/>
      <c r="G39" s="9"/>
      <c r="H39" s="9"/>
    </row>
    <row r="40" spans="5:8" x14ac:dyDescent="0.2">
      <c r="E40" s="24" t="s">
        <v>40</v>
      </c>
      <c r="F40" s="9"/>
      <c r="G40" s="9"/>
      <c r="H40" s="9"/>
    </row>
    <row r="41" spans="5:8" ht="16.5" x14ac:dyDescent="0.3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2">
      <c r="E42" s="24" t="s">
        <v>26</v>
      </c>
      <c r="F42" s="25"/>
      <c r="G42" s="25"/>
      <c r="H42" s="25"/>
    </row>
    <row r="43" spans="5:8" ht="16.5" x14ac:dyDescent="0.3">
      <c r="E43" s="27" t="s">
        <v>41</v>
      </c>
      <c r="F43" s="29">
        <f>+F33+F41</f>
        <v>113606000</v>
      </c>
      <c r="G43" s="29">
        <f>+G33+G41</f>
        <v>135028000</v>
      </c>
      <c r="H43" s="29">
        <f>+H33+H41</f>
        <v>173279000</v>
      </c>
    </row>
    <row r="44" spans="5:8" ht="16.5" x14ac:dyDescent="0.3">
      <c r="E44" s="30" t="s">
        <v>42</v>
      </c>
      <c r="F44" s="31">
        <f>+F31+F43</f>
        <v>1491172000</v>
      </c>
      <c r="G44" s="31">
        <f>+G31+G43</f>
        <v>1607940000</v>
      </c>
      <c r="H44" s="31">
        <f>+H31+H43</f>
        <v>1713627000</v>
      </c>
    </row>
    <row r="45" spans="5:8" x14ac:dyDescent="0.2">
      <c r="E45" s="2" t="s">
        <v>112</v>
      </c>
      <c r="F45" s="3"/>
      <c r="G45" s="3"/>
      <c r="H45" s="3"/>
    </row>
    <row r="46" spans="5:8" x14ac:dyDescent="0.2">
      <c r="E46" s="2" t="s">
        <v>113</v>
      </c>
      <c r="F46" s="23">
        <f>SUM(F49+F52+F60+F64+F68+F71+F73+F79+F85+F91+F97+F103+F109+F115)</f>
        <v>0</v>
      </c>
      <c r="G46" s="23">
        <f>SUM(G48+G54+G60+G67+G73+G79+G85+G91+G97+G103+G109+G115)</f>
        <v>0</v>
      </c>
      <c r="H46" s="23">
        <f>SUM(H48+H54+H60+H67+H73+H79+H85+H91+H97+H103+H109+H115)</f>
        <v>0</v>
      </c>
    </row>
    <row r="47" spans="5:8" x14ac:dyDescent="0.2">
      <c r="E47" s="32" t="s">
        <v>114</v>
      </c>
      <c r="F47" s="3"/>
      <c r="G47" s="3"/>
      <c r="H47" s="3"/>
    </row>
    <row r="48" spans="5:8" x14ac:dyDescent="0.2">
      <c r="E48" s="2"/>
      <c r="F48" s="3"/>
      <c r="G48" s="3"/>
      <c r="H48" s="3"/>
    </row>
    <row r="49" spans="5:8" x14ac:dyDescent="0.2">
      <c r="E49" s="2" t="s">
        <v>116</v>
      </c>
      <c r="F49" s="3">
        <f>SUM(F50:F50)</f>
        <v>0</v>
      </c>
      <c r="G49" s="3">
        <f>SUM(G50:G50)</f>
        <v>0</v>
      </c>
      <c r="H49" s="3">
        <f>SUM(H50:H50)</f>
        <v>0</v>
      </c>
    </row>
    <row r="50" spans="5:8" x14ac:dyDescent="0.2">
      <c r="E50" s="4" t="s">
        <v>117</v>
      </c>
      <c r="F50" s="33"/>
      <c r="G50" s="34"/>
      <c r="H50" s="35"/>
    </row>
    <row r="51" spans="5:8" x14ac:dyDescent="0.2">
      <c r="F51" s="14"/>
      <c r="G51" s="14"/>
      <c r="H51" s="14"/>
    </row>
    <row r="52" spans="5:8" x14ac:dyDescent="0.2">
      <c r="E52" s="2" t="s">
        <v>118</v>
      </c>
      <c r="F52" s="3">
        <f>SUM(F53:F58)</f>
        <v>0</v>
      </c>
      <c r="G52" s="3">
        <f>SUM(G53:G58)</f>
        <v>0</v>
      </c>
      <c r="H52" s="3">
        <f>SUM(H53:H58)</f>
        <v>0</v>
      </c>
    </row>
    <row r="53" spans="5:8" x14ac:dyDescent="0.2">
      <c r="E53" s="4" t="s">
        <v>119</v>
      </c>
      <c r="F53" s="5"/>
      <c r="G53" s="6"/>
      <c r="H53" s="7"/>
    </row>
    <row r="54" spans="5:8" x14ac:dyDescent="0.2">
      <c r="E54" s="4" t="s">
        <v>120</v>
      </c>
      <c r="F54" s="8"/>
      <c r="G54" s="9"/>
      <c r="H54" s="10"/>
    </row>
    <row r="55" spans="5:8" x14ac:dyDescent="0.2">
      <c r="E55" s="4" t="s">
        <v>121</v>
      </c>
      <c r="F55" s="8"/>
      <c r="G55" s="9"/>
      <c r="H55" s="10"/>
    </row>
    <row r="56" spans="5:8" x14ac:dyDescent="0.2">
      <c r="E56" s="4" t="s">
        <v>122</v>
      </c>
      <c r="F56" s="8"/>
      <c r="G56" s="9"/>
      <c r="H56" s="10"/>
    </row>
    <row r="57" spans="5:8" x14ac:dyDescent="0.2">
      <c r="E57" s="4" t="s">
        <v>123</v>
      </c>
      <c r="F57" s="8"/>
      <c r="G57" s="9"/>
      <c r="H57" s="10"/>
    </row>
    <row r="58" spans="5:8" x14ac:dyDescent="0.2">
      <c r="E58" s="4" t="s">
        <v>124</v>
      </c>
      <c r="F58" s="11"/>
      <c r="G58" s="12"/>
      <c r="H58" s="13"/>
    </row>
    <row r="59" spans="5:8" x14ac:dyDescent="0.2">
      <c r="F59" s="14"/>
      <c r="G59" s="14"/>
      <c r="H59" s="14"/>
    </row>
    <row r="60" spans="5:8" x14ac:dyDescent="0.2">
      <c r="E60" s="2" t="s">
        <v>125</v>
      </c>
      <c r="F60" s="3">
        <f>SUM(F61:F62)</f>
        <v>0</v>
      </c>
      <c r="G60" s="3">
        <f>SUM(G61:G62)</f>
        <v>0</v>
      </c>
      <c r="H60" s="3">
        <f>SUM(H61:H62)</f>
        <v>0</v>
      </c>
    </row>
    <row r="61" spans="5:8" ht="25.5" x14ac:dyDescent="0.2">
      <c r="E61" s="36" t="s">
        <v>126</v>
      </c>
      <c r="F61" s="5"/>
      <c r="G61" s="6"/>
      <c r="H61" s="7"/>
    </row>
    <row r="62" spans="5:8" ht="25.5" x14ac:dyDescent="0.2">
      <c r="E62" s="36" t="s">
        <v>132</v>
      </c>
      <c r="F62" s="11"/>
      <c r="G62" s="12"/>
      <c r="H62" s="13"/>
    </row>
    <row r="63" spans="5:8" x14ac:dyDescent="0.2">
      <c r="F63" s="14"/>
      <c r="G63" s="14"/>
      <c r="H63" s="14"/>
    </row>
    <row r="64" spans="5:8" x14ac:dyDescent="0.2">
      <c r="E64" s="2" t="s">
        <v>127</v>
      </c>
      <c r="F64" s="3">
        <f>SUM(F65:F66)</f>
        <v>0</v>
      </c>
      <c r="G64" s="3">
        <f t="shared" ref="G64:H64" si="0">SUM(G65:G66)</f>
        <v>0</v>
      </c>
      <c r="H64" s="3">
        <f t="shared" si="0"/>
        <v>0</v>
      </c>
    </row>
    <row r="65" spans="5:8" x14ac:dyDescent="0.2">
      <c r="E65" s="4" t="s">
        <v>128</v>
      </c>
      <c r="F65" s="37"/>
      <c r="G65" s="38"/>
      <c r="H65" s="39"/>
    </row>
    <row r="66" spans="5:8" x14ac:dyDescent="0.2">
      <c r="E66" s="4" t="s">
        <v>133</v>
      </c>
      <c r="F66" s="11"/>
      <c r="G66" s="12"/>
      <c r="H66" s="13"/>
    </row>
    <row r="67" spans="5:8" x14ac:dyDescent="0.2">
      <c r="F67" s="14"/>
      <c r="G67" s="14"/>
      <c r="H67" s="14"/>
    </row>
    <row r="68" spans="5:8" x14ac:dyDescent="0.2">
      <c r="E68" s="2" t="s">
        <v>129</v>
      </c>
      <c r="F68" s="3">
        <f>SUM(F69:F69)</f>
        <v>0</v>
      </c>
      <c r="G68" s="3">
        <f>SUM(G69:G69)</f>
        <v>0</v>
      </c>
      <c r="H68" s="3">
        <f>SUM(H69:H69)</f>
        <v>0</v>
      </c>
    </row>
    <row r="69" spans="5:8" x14ac:dyDescent="0.2">
      <c r="E69" s="4" t="s">
        <v>130</v>
      </c>
      <c r="F69" s="33"/>
      <c r="G69" s="34"/>
      <c r="H69" s="35"/>
    </row>
    <row r="70" spans="5:8" x14ac:dyDescent="0.2">
      <c r="F70" s="14"/>
      <c r="G70" s="14"/>
      <c r="H70" s="14"/>
    </row>
    <row r="71" spans="5:8" x14ac:dyDescent="0.2">
      <c r="E71" s="2" t="s">
        <v>131</v>
      </c>
      <c r="F71" s="3">
        <f>SUM(F72:F72)</f>
        <v>0</v>
      </c>
      <c r="G71" s="3">
        <f>SUM(G72:G72)</f>
        <v>0</v>
      </c>
      <c r="H71" s="3">
        <f>SUM(H72:H72)</f>
        <v>0</v>
      </c>
    </row>
    <row r="72" spans="5:8" x14ac:dyDescent="0.2">
      <c r="E72" s="4" t="s">
        <v>134</v>
      </c>
      <c r="F72" s="33"/>
      <c r="G72" s="34"/>
      <c r="H72" s="35"/>
    </row>
    <row r="73" spans="5:8" hidden="1" x14ac:dyDescent="0.2">
      <c r="F73" s="14"/>
      <c r="G73" s="14"/>
      <c r="H73" s="14"/>
    </row>
    <row r="74" spans="5:8" hidden="1" x14ac:dyDescent="0.2">
      <c r="E74" s="4"/>
      <c r="F74" s="5"/>
      <c r="G74" s="6"/>
      <c r="H74" s="7"/>
    </row>
    <row r="75" spans="5:8" hidden="1" x14ac:dyDescent="0.2">
      <c r="E75" s="4"/>
      <c r="F75" s="8"/>
      <c r="G75" s="9"/>
      <c r="H75" s="10"/>
    </row>
    <row r="76" spans="5:8" hidden="1" x14ac:dyDescent="0.2">
      <c r="E76" s="4"/>
      <c r="F76" s="8"/>
      <c r="G76" s="9"/>
      <c r="H76" s="10"/>
    </row>
    <row r="77" spans="5:8" hidden="1" x14ac:dyDescent="0.2">
      <c r="E77" s="4"/>
      <c r="F77" s="11"/>
      <c r="G77" s="12"/>
      <c r="H77" s="13"/>
    </row>
    <row r="78" spans="5:8" hidden="1" x14ac:dyDescent="0.2">
      <c r="F78" s="14"/>
      <c r="G78" s="14"/>
      <c r="H78" s="14"/>
    </row>
    <row r="79" spans="5:8" hidden="1" x14ac:dyDescent="0.2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2">
      <c r="E80" s="4"/>
      <c r="F80" s="5"/>
      <c r="G80" s="6"/>
      <c r="H80" s="7"/>
    </row>
    <row r="81" spans="5:8" hidden="1" x14ac:dyDescent="0.2">
      <c r="E81" s="4"/>
      <c r="F81" s="8"/>
      <c r="G81" s="9"/>
      <c r="H81" s="10"/>
    </row>
    <row r="82" spans="5:8" hidden="1" x14ac:dyDescent="0.2">
      <c r="E82" s="4"/>
      <c r="F82" s="8"/>
      <c r="G82" s="9"/>
      <c r="H82" s="10"/>
    </row>
    <row r="83" spans="5:8" hidden="1" x14ac:dyDescent="0.2">
      <c r="E83" s="4"/>
      <c r="F83" s="11"/>
      <c r="G83" s="12"/>
      <c r="H83" s="13"/>
    </row>
    <row r="84" spans="5:8" hidden="1" x14ac:dyDescent="0.2">
      <c r="F84" s="14"/>
      <c r="G84" s="14"/>
      <c r="H84" s="14"/>
    </row>
    <row r="85" spans="5:8" hidden="1" x14ac:dyDescent="0.2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2">
      <c r="E86" s="4"/>
      <c r="F86" s="5"/>
      <c r="G86" s="6"/>
      <c r="H86" s="7"/>
    </row>
    <row r="87" spans="5:8" hidden="1" x14ac:dyDescent="0.2">
      <c r="E87" s="4"/>
      <c r="F87" s="8"/>
      <c r="G87" s="9"/>
      <c r="H87" s="10"/>
    </row>
    <row r="88" spans="5:8" hidden="1" x14ac:dyDescent="0.2">
      <c r="E88" s="4"/>
      <c r="F88" s="8"/>
      <c r="G88" s="9"/>
      <c r="H88" s="10"/>
    </row>
    <row r="89" spans="5:8" hidden="1" x14ac:dyDescent="0.2">
      <c r="E89" s="4"/>
      <c r="F89" s="11"/>
      <c r="G89" s="12"/>
      <c r="H89" s="13"/>
    </row>
    <row r="90" spans="5:8" hidden="1" x14ac:dyDescent="0.2">
      <c r="F90" s="14"/>
      <c r="G90" s="14"/>
      <c r="H90" s="14"/>
    </row>
    <row r="91" spans="5:8" hidden="1" x14ac:dyDescent="0.2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2">
      <c r="E92" s="4"/>
      <c r="F92" s="5"/>
      <c r="G92" s="6"/>
      <c r="H92" s="7"/>
    </row>
    <row r="93" spans="5:8" hidden="1" x14ac:dyDescent="0.2">
      <c r="E93" s="4"/>
      <c r="F93" s="8"/>
      <c r="G93" s="9"/>
      <c r="H93" s="10"/>
    </row>
    <row r="94" spans="5:8" hidden="1" x14ac:dyDescent="0.2">
      <c r="E94" s="4"/>
      <c r="F94" s="8"/>
      <c r="G94" s="9"/>
      <c r="H94" s="10"/>
    </row>
    <row r="95" spans="5:8" hidden="1" x14ac:dyDescent="0.2">
      <c r="E95" s="4"/>
      <c r="F95" s="11"/>
      <c r="G95" s="12"/>
      <c r="H95" s="13"/>
    </row>
    <row r="96" spans="5:8" hidden="1" x14ac:dyDescent="0.2">
      <c r="F96" s="14"/>
      <c r="G96" s="14"/>
      <c r="H96" s="14"/>
    </row>
    <row r="97" spans="5:8" hidden="1" x14ac:dyDescent="0.2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2">
      <c r="E98" s="4"/>
      <c r="F98" s="5"/>
      <c r="G98" s="6"/>
      <c r="H98" s="7"/>
    </row>
    <row r="99" spans="5:8" hidden="1" x14ac:dyDescent="0.2">
      <c r="E99" s="4"/>
      <c r="F99" s="8"/>
      <c r="G99" s="9"/>
      <c r="H99" s="10"/>
    </row>
    <row r="100" spans="5:8" hidden="1" x14ac:dyDescent="0.2">
      <c r="E100" s="4"/>
      <c r="F100" s="8"/>
      <c r="G100" s="9"/>
      <c r="H100" s="10"/>
    </row>
    <row r="101" spans="5:8" hidden="1" x14ac:dyDescent="0.2">
      <c r="E101" s="4"/>
      <c r="F101" s="11"/>
      <c r="G101" s="12"/>
      <c r="H101" s="13"/>
    </row>
    <row r="102" spans="5:8" hidden="1" x14ac:dyDescent="0.2">
      <c r="F102" s="14"/>
      <c r="G102" s="14"/>
      <c r="H102" s="14"/>
    </row>
    <row r="103" spans="5:8" hidden="1" x14ac:dyDescent="0.2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2">
      <c r="E104" s="4"/>
      <c r="F104" s="5"/>
      <c r="G104" s="6"/>
      <c r="H104" s="7"/>
    </row>
    <row r="105" spans="5:8" hidden="1" x14ac:dyDescent="0.2">
      <c r="E105" s="4"/>
      <c r="F105" s="8"/>
      <c r="G105" s="9"/>
      <c r="H105" s="10"/>
    </row>
    <row r="106" spans="5:8" hidden="1" x14ac:dyDescent="0.2">
      <c r="E106" s="4"/>
      <c r="F106" s="8"/>
      <c r="G106" s="9"/>
      <c r="H106" s="10"/>
    </row>
    <row r="107" spans="5:8" hidden="1" x14ac:dyDescent="0.2">
      <c r="E107" s="4"/>
      <c r="F107" s="11"/>
      <c r="G107" s="12"/>
      <c r="H107" s="13"/>
    </row>
    <row r="108" spans="5:8" hidden="1" x14ac:dyDescent="0.2">
      <c r="F108" s="14"/>
      <c r="G108" s="14"/>
      <c r="H108" s="14"/>
    </row>
    <row r="109" spans="5:8" hidden="1" x14ac:dyDescent="0.2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2">
      <c r="E110" s="4"/>
      <c r="F110" s="5"/>
      <c r="G110" s="6"/>
      <c r="H110" s="7"/>
    </row>
    <row r="111" spans="5:8" hidden="1" x14ac:dyDescent="0.2">
      <c r="E111" s="4"/>
      <c r="F111" s="8"/>
      <c r="G111" s="9"/>
      <c r="H111" s="10"/>
    </row>
    <row r="112" spans="5:8" hidden="1" x14ac:dyDescent="0.2">
      <c r="E112" s="4"/>
      <c r="F112" s="8"/>
      <c r="G112" s="9"/>
      <c r="H112" s="10"/>
    </row>
    <row r="113" spans="5:8" hidden="1" x14ac:dyDescent="0.2">
      <c r="E113" s="4"/>
      <c r="F113" s="11"/>
      <c r="G113" s="12"/>
      <c r="H113" s="13"/>
    </row>
    <row r="114" spans="5:8" hidden="1" x14ac:dyDescent="0.2">
      <c r="F114" s="14"/>
      <c r="G114" s="14"/>
      <c r="H114" s="14"/>
    </row>
    <row r="115" spans="5:8" hidden="1" x14ac:dyDescent="0.2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2">
      <c r="E116" s="4"/>
      <c r="F116" s="5"/>
      <c r="G116" s="6"/>
      <c r="H116" s="7"/>
    </row>
    <row r="117" spans="5:8" hidden="1" x14ac:dyDescent="0.2">
      <c r="E117" s="4"/>
      <c r="F117" s="8"/>
      <c r="G117" s="9"/>
      <c r="H117" s="10"/>
    </row>
    <row r="118" spans="5:8" hidden="1" x14ac:dyDescent="0.2">
      <c r="E118" s="4"/>
      <c r="F118" s="8"/>
      <c r="G118" s="9"/>
      <c r="H118" s="10"/>
    </row>
    <row r="119" spans="5:8" hidden="1" x14ac:dyDescent="0.2">
      <c r="E119" s="4"/>
      <c r="F119" s="11"/>
      <c r="G119" s="12"/>
      <c r="H119" s="13"/>
    </row>
    <row r="120" spans="5:8" x14ac:dyDescent="0.2">
      <c r="E120" s="15" t="s">
        <v>115</v>
      </c>
      <c r="F120" s="16">
        <f>SUM(F46)</f>
        <v>0</v>
      </c>
      <c r="G120" s="16">
        <f>SUM(G46)</f>
        <v>0</v>
      </c>
      <c r="H120" s="16">
        <f>SUM(H46)</f>
        <v>0</v>
      </c>
    </row>
    <row r="121" spans="5:8" x14ac:dyDescent="0.2">
      <c r="E121" s="45" t="s">
        <v>46</v>
      </c>
      <c r="F121" s="45"/>
      <c r="G121" s="45"/>
      <c r="H121" s="45"/>
    </row>
    <row r="122" spans="5:8" x14ac:dyDescent="0.2">
      <c r="E122" s="42" t="s">
        <v>46</v>
      </c>
      <c r="F122" s="42"/>
      <c r="G122" s="42"/>
      <c r="H122" s="42"/>
    </row>
    <row r="123" spans="5:8" ht="12.75" customHeight="1" x14ac:dyDescent="0.2">
      <c r="E123" s="44" t="s">
        <v>47</v>
      </c>
      <c r="F123" s="44"/>
      <c r="G123" s="44"/>
      <c r="H123" s="44"/>
    </row>
    <row r="124" spans="5:8" x14ac:dyDescent="0.2">
      <c r="E124" s="42" t="s">
        <v>46</v>
      </c>
      <c r="F124" s="42"/>
      <c r="G124" s="42"/>
      <c r="H124" s="42"/>
    </row>
    <row r="125" spans="5:8" x14ac:dyDescent="0.2">
      <c r="E125" s="44" t="s">
        <v>48</v>
      </c>
      <c r="F125" s="44"/>
      <c r="G125" s="44"/>
      <c r="H125" s="44"/>
    </row>
    <row r="126" spans="5:8" x14ac:dyDescent="0.2">
      <c r="E126" s="1" t="s">
        <v>76</v>
      </c>
      <c r="F126" s="14">
        <v>121555000</v>
      </c>
      <c r="G126" s="14">
        <v>132268000</v>
      </c>
      <c r="H126" s="14">
        <v>138250000</v>
      </c>
    </row>
    <row r="127" spans="5:8" x14ac:dyDescent="0.2">
      <c r="E127" s="1" t="s">
        <v>77</v>
      </c>
      <c r="F127" s="14">
        <v>104834000</v>
      </c>
      <c r="G127" s="14">
        <v>114073000</v>
      </c>
      <c r="H127" s="14">
        <v>119232000</v>
      </c>
    </row>
    <row r="128" spans="5:8" x14ac:dyDescent="0.2">
      <c r="E128" s="1" t="s">
        <v>78</v>
      </c>
      <c r="F128" s="14">
        <v>134262000</v>
      </c>
      <c r="G128" s="14">
        <v>146095000</v>
      </c>
      <c r="H128" s="14">
        <v>152702000</v>
      </c>
    </row>
    <row r="129" spans="5:8" x14ac:dyDescent="0.2">
      <c r="E129" s="1" t="s">
        <v>79</v>
      </c>
      <c r="F129" s="14">
        <v>54036000</v>
      </c>
      <c r="G129" s="14">
        <v>58798000</v>
      </c>
      <c r="H129" s="14">
        <v>61457000</v>
      </c>
    </row>
    <row r="130" spans="5:8" x14ac:dyDescent="0.2">
      <c r="E130" s="42" t="s">
        <v>46</v>
      </c>
      <c r="F130" s="42"/>
      <c r="G130" s="42"/>
      <c r="H130" s="42"/>
    </row>
    <row r="131" spans="5:8" x14ac:dyDescent="0.2">
      <c r="E131" s="44" t="s">
        <v>55</v>
      </c>
      <c r="F131" s="44"/>
      <c r="G131" s="44"/>
      <c r="H131" s="44"/>
    </row>
    <row r="132" spans="5:8" x14ac:dyDescent="0.2">
      <c r="E132" s="1" t="s">
        <v>76</v>
      </c>
      <c r="F132" s="14">
        <v>76057000</v>
      </c>
      <c r="G132" s="14">
        <v>79556000</v>
      </c>
      <c r="H132" s="14">
        <v>83154000</v>
      </c>
    </row>
    <row r="133" spans="5:8" x14ac:dyDescent="0.2">
      <c r="E133" s="1" t="s">
        <v>77</v>
      </c>
      <c r="F133" s="14">
        <v>65595000</v>
      </c>
      <c r="G133" s="14">
        <v>68612000</v>
      </c>
      <c r="H133" s="14">
        <v>71715000</v>
      </c>
    </row>
    <row r="134" spans="5:8" x14ac:dyDescent="0.2">
      <c r="E134" s="1" t="s">
        <v>78</v>
      </c>
      <c r="F134" s="14">
        <v>84008000</v>
      </c>
      <c r="G134" s="14">
        <v>87873000</v>
      </c>
      <c r="H134" s="14">
        <v>91846000</v>
      </c>
    </row>
    <row r="135" spans="5:8" x14ac:dyDescent="0.2">
      <c r="E135" s="1" t="s">
        <v>79</v>
      </c>
      <c r="F135" s="14">
        <v>33810000</v>
      </c>
      <c r="G135" s="14">
        <v>35366000</v>
      </c>
      <c r="H135" s="14">
        <v>36965000</v>
      </c>
    </row>
    <row r="136" spans="5:8" x14ac:dyDescent="0.2">
      <c r="E136" s="42" t="s">
        <v>46</v>
      </c>
      <c r="F136" s="42"/>
      <c r="G136" s="42"/>
      <c r="H136" s="42"/>
    </row>
    <row r="137" spans="5:8" x14ac:dyDescent="0.2">
      <c r="E137" s="42" t="s">
        <v>46</v>
      </c>
      <c r="F137" s="42"/>
      <c r="G137" s="42"/>
      <c r="H137" s="42"/>
    </row>
    <row r="138" spans="5:8" ht="12.75" customHeight="1" x14ac:dyDescent="0.2">
      <c r="E138" s="44" t="s">
        <v>56</v>
      </c>
      <c r="F138" s="44"/>
      <c r="G138" s="44"/>
      <c r="H138" s="44"/>
    </row>
    <row r="139" spans="5:8" x14ac:dyDescent="0.2">
      <c r="E139" s="42" t="s">
        <v>46</v>
      </c>
      <c r="F139" s="42"/>
      <c r="G139" s="42"/>
      <c r="H139" s="42"/>
    </row>
    <row r="140" spans="5:8" x14ac:dyDescent="0.2">
      <c r="E140" s="1" t="s">
        <v>76</v>
      </c>
      <c r="F140" s="14">
        <v>107765000</v>
      </c>
      <c r="G140" s="14">
        <v>117734000</v>
      </c>
      <c r="H140" s="14">
        <v>123515000</v>
      </c>
    </row>
    <row r="141" spans="5:8" x14ac:dyDescent="0.2">
      <c r="E141" s="1" t="s">
        <v>77</v>
      </c>
      <c r="F141" s="14">
        <v>109269000</v>
      </c>
      <c r="G141" s="14">
        <v>119376000</v>
      </c>
      <c r="H141" s="14">
        <v>125238000</v>
      </c>
    </row>
    <row r="142" spans="5:8" x14ac:dyDescent="0.2">
      <c r="E142" s="1" t="s">
        <v>78</v>
      </c>
      <c r="F142" s="14">
        <v>158414000</v>
      </c>
      <c r="G142" s="14">
        <v>173068000</v>
      </c>
      <c r="H142" s="14">
        <v>181566000</v>
      </c>
    </row>
    <row r="143" spans="5:8" x14ac:dyDescent="0.2">
      <c r="E143" s="1" t="s">
        <v>79</v>
      </c>
      <c r="F143" s="14">
        <v>67216000</v>
      </c>
      <c r="G143" s="14">
        <v>73434000</v>
      </c>
      <c r="H143" s="14">
        <v>77039000</v>
      </c>
    </row>
    <row r="144" spans="5:8" x14ac:dyDescent="0.2">
      <c r="E144" s="42" t="s">
        <v>46</v>
      </c>
      <c r="F144" s="42"/>
      <c r="G144" s="42"/>
      <c r="H144" s="42"/>
    </row>
    <row r="145" spans="5:8" x14ac:dyDescent="0.2">
      <c r="E145" s="42" t="s">
        <v>46</v>
      </c>
      <c r="F145" s="42"/>
      <c r="G145" s="42"/>
      <c r="H145" s="42"/>
    </row>
    <row r="146" spans="5:8" ht="12.75" customHeight="1" x14ac:dyDescent="0.2">
      <c r="E146" s="44" t="s">
        <v>57</v>
      </c>
      <c r="F146" s="44"/>
      <c r="G146" s="44"/>
      <c r="H146" s="44"/>
    </row>
    <row r="147" spans="5:8" x14ac:dyDescent="0.2">
      <c r="E147" s="42" t="s">
        <v>46</v>
      </c>
      <c r="F147" s="42"/>
      <c r="G147" s="42"/>
      <c r="H147" s="42"/>
    </row>
    <row r="148" spans="5:8" x14ac:dyDescent="0.2">
      <c r="E148" s="1" t="s">
        <v>76</v>
      </c>
      <c r="F148" s="14">
        <v>20000000</v>
      </c>
      <c r="G148" s="14">
        <v>22000000</v>
      </c>
      <c r="H148" s="14">
        <v>23500000</v>
      </c>
    </row>
    <row r="149" spans="5:8" x14ac:dyDescent="0.2">
      <c r="E149" s="1" t="s">
        <v>77</v>
      </c>
      <c r="F149" s="14">
        <v>25000000</v>
      </c>
      <c r="G149" s="14">
        <v>25000000</v>
      </c>
      <c r="H149" s="14">
        <v>26150000</v>
      </c>
    </row>
    <row r="150" spans="5:8" x14ac:dyDescent="0.2">
      <c r="E150" s="1" t="s">
        <v>78</v>
      </c>
      <c r="F150" s="14">
        <v>20000000</v>
      </c>
      <c r="G150" s="14">
        <v>23000000</v>
      </c>
      <c r="H150" s="14">
        <v>25100000</v>
      </c>
    </row>
    <row r="151" spans="5:8" x14ac:dyDescent="0.2">
      <c r="E151" s="1" t="s">
        <v>79</v>
      </c>
      <c r="F151" s="14">
        <v>25000000</v>
      </c>
      <c r="G151" s="14">
        <v>25000000</v>
      </c>
      <c r="H151" s="14">
        <v>25000000</v>
      </c>
    </row>
    <row r="152" spans="5:8" x14ac:dyDescent="0.2">
      <c r="F152" s="17"/>
      <c r="G152" s="17"/>
      <c r="H152" s="17"/>
    </row>
    <row r="153" spans="5:8" x14ac:dyDescent="0.2">
      <c r="F153" s="17"/>
      <c r="G153" s="17"/>
      <c r="H153" s="17"/>
    </row>
    <row r="154" spans="5:8" x14ac:dyDescent="0.2">
      <c r="F154" s="17"/>
      <c r="G154" s="17"/>
      <c r="H154" s="17"/>
    </row>
    <row r="155" spans="5:8" x14ac:dyDescent="0.2">
      <c r="F155" s="17"/>
      <c r="G155" s="17"/>
      <c r="H155" s="17"/>
    </row>
    <row r="156" spans="5:8" x14ac:dyDescent="0.2">
      <c r="F156" s="17"/>
      <c r="G156" s="17"/>
      <c r="H156" s="17"/>
    </row>
    <row r="157" spans="5:8" x14ac:dyDescent="0.2">
      <c r="F157" s="17"/>
      <c r="G157" s="17"/>
      <c r="H157" s="17"/>
    </row>
    <row r="158" spans="5:8" x14ac:dyDescent="0.2">
      <c r="F158" s="17"/>
      <c r="G158" s="17"/>
      <c r="H158" s="17"/>
    </row>
    <row r="159" spans="5:8" x14ac:dyDescent="0.2">
      <c r="F159" s="17"/>
      <c r="G159" s="17"/>
      <c r="H159" s="17"/>
    </row>
    <row r="160" spans="5:8" x14ac:dyDescent="0.2">
      <c r="F160" s="17"/>
      <c r="G160" s="17"/>
      <c r="H160" s="17"/>
    </row>
    <row r="161" spans="6:8" x14ac:dyDescent="0.2">
      <c r="F161" s="17"/>
      <c r="G161" s="17"/>
      <c r="H161" s="17"/>
    </row>
    <row r="162" spans="6:8" x14ac:dyDescent="0.2">
      <c r="F162" s="17"/>
      <c r="G162" s="17"/>
      <c r="H162" s="17"/>
    </row>
    <row r="163" spans="6:8" x14ac:dyDescent="0.2">
      <c r="F163" s="17"/>
      <c r="G163" s="17"/>
      <c r="H163" s="17"/>
    </row>
    <row r="164" spans="6:8" x14ac:dyDescent="0.2">
      <c r="F164" s="17"/>
      <c r="G164" s="17"/>
      <c r="H164" s="17"/>
    </row>
    <row r="165" spans="6:8" x14ac:dyDescent="0.2">
      <c r="F165" s="17"/>
      <c r="G165" s="17"/>
      <c r="H165" s="17"/>
    </row>
    <row r="166" spans="6:8" x14ac:dyDescent="0.2">
      <c r="F166" s="17"/>
      <c r="G166" s="17"/>
      <c r="H166" s="17"/>
    </row>
    <row r="167" spans="6:8" x14ac:dyDescent="0.2">
      <c r="F167" s="17"/>
      <c r="G167" s="17"/>
      <c r="H167" s="17"/>
    </row>
    <row r="168" spans="6:8" x14ac:dyDescent="0.2">
      <c r="F168" s="17"/>
      <c r="G168" s="17"/>
      <c r="H168" s="17"/>
    </row>
    <row r="169" spans="6:8" x14ac:dyDescent="0.2">
      <c r="F169" s="17"/>
      <c r="G169" s="17"/>
      <c r="H169" s="17"/>
    </row>
    <row r="170" spans="6:8" x14ac:dyDescent="0.2">
      <c r="F170" s="17"/>
      <c r="G170" s="17"/>
      <c r="H170" s="17"/>
    </row>
    <row r="171" spans="6:8" x14ac:dyDescent="0.2">
      <c r="F171" s="17"/>
      <c r="G171" s="17"/>
      <c r="H171" s="17"/>
    </row>
    <row r="172" spans="6:8" x14ac:dyDescent="0.2">
      <c r="F172" s="17"/>
      <c r="G172" s="17"/>
      <c r="H172" s="17"/>
    </row>
    <row r="173" spans="6:8" x14ac:dyDescent="0.2">
      <c r="F173" s="17"/>
      <c r="G173" s="17"/>
      <c r="H173" s="17"/>
    </row>
    <row r="174" spans="6:8" x14ac:dyDescent="0.2">
      <c r="F174" s="17"/>
      <c r="G174" s="17"/>
      <c r="H174" s="17"/>
    </row>
    <row r="175" spans="6:8" x14ac:dyDescent="0.2">
      <c r="F175" s="17"/>
      <c r="G175" s="17"/>
      <c r="H175" s="17"/>
    </row>
    <row r="176" spans="6:8" x14ac:dyDescent="0.2">
      <c r="F176" s="17"/>
      <c r="G176" s="17"/>
      <c r="H176" s="17"/>
    </row>
    <row r="177" spans="6:8" x14ac:dyDescent="0.2">
      <c r="F177" s="17"/>
      <c r="G177" s="17"/>
      <c r="H177" s="17"/>
    </row>
    <row r="178" spans="6:8" x14ac:dyDescent="0.2">
      <c r="F178" s="17"/>
      <c r="G178" s="17"/>
      <c r="H178" s="17"/>
    </row>
    <row r="179" spans="6:8" x14ac:dyDescent="0.2">
      <c r="F179" s="17"/>
      <c r="G179" s="17"/>
      <c r="H179" s="17"/>
    </row>
    <row r="180" spans="6:8" x14ac:dyDescent="0.2">
      <c r="F180" s="17"/>
      <c r="G180" s="17"/>
      <c r="H180" s="17"/>
    </row>
    <row r="181" spans="6:8" x14ac:dyDescent="0.2">
      <c r="F181" s="17"/>
      <c r="G181" s="17"/>
      <c r="H181" s="17"/>
    </row>
    <row r="182" spans="6:8" x14ac:dyDescent="0.2">
      <c r="F182" s="17"/>
      <c r="G182" s="17"/>
      <c r="H182" s="17"/>
    </row>
    <row r="183" spans="6:8" x14ac:dyDescent="0.2">
      <c r="F183" s="17"/>
      <c r="G183" s="17"/>
      <c r="H183" s="17"/>
    </row>
    <row r="184" spans="6:8" x14ac:dyDescent="0.2">
      <c r="F184" s="17"/>
      <c r="G184" s="17"/>
      <c r="H184" s="17"/>
    </row>
    <row r="185" spans="6:8" x14ac:dyDescent="0.2">
      <c r="F185" s="17"/>
      <c r="G185" s="17"/>
      <c r="H185" s="17"/>
    </row>
    <row r="186" spans="6:8" x14ac:dyDescent="0.2">
      <c r="F186" s="17"/>
      <c r="G186" s="17"/>
      <c r="H186" s="17"/>
    </row>
    <row r="187" spans="6:8" x14ac:dyDescent="0.2">
      <c r="F187" s="17"/>
      <c r="G187" s="17"/>
      <c r="H187" s="17"/>
    </row>
    <row r="188" spans="6:8" x14ac:dyDescent="0.2">
      <c r="F188" s="17"/>
      <c r="G188" s="17"/>
      <c r="H188" s="17"/>
    </row>
    <row r="189" spans="6:8" x14ac:dyDescent="0.2">
      <c r="F189" s="17"/>
      <c r="G189" s="17"/>
      <c r="H189" s="17"/>
    </row>
    <row r="190" spans="6:8" x14ac:dyDescent="0.2">
      <c r="F190" s="17"/>
      <c r="G190" s="17"/>
      <c r="H190" s="17"/>
    </row>
    <row r="191" spans="6:8" x14ac:dyDescent="0.2">
      <c r="F191" s="17"/>
      <c r="G191" s="17"/>
      <c r="H191" s="17"/>
    </row>
    <row r="192" spans="6:8" x14ac:dyDescent="0.2">
      <c r="F192" s="17"/>
      <c r="G192" s="17"/>
      <c r="H192" s="17"/>
    </row>
    <row r="193" spans="6:8" x14ac:dyDescent="0.2">
      <c r="F193" s="17"/>
      <c r="G193" s="17"/>
      <c r="H193" s="17"/>
    </row>
    <row r="194" spans="6:8" x14ac:dyDescent="0.2">
      <c r="F194" s="17"/>
      <c r="G194" s="17"/>
      <c r="H194" s="17"/>
    </row>
    <row r="195" spans="6:8" x14ac:dyDescent="0.2">
      <c r="F195" s="17"/>
      <c r="G195" s="17"/>
      <c r="H195" s="17"/>
    </row>
    <row r="196" spans="6:8" x14ac:dyDescent="0.2">
      <c r="F196" s="17"/>
      <c r="G196" s="17"/>
      <c r="H196" s="17"/>
    </row>
    <row r="197" spans="6:8" x14ac:dyDescent="0.2">
      <c r="F197" s="17"/>
      <c r="G197" s="17"/>
      <c r="H197" s="17"/>
    </row>
    <row r="198" spans="6:8" x14ac:dyDescent="0.2">
      <c r="F198" s="17"/>
      <c r="G198" s="17"/>
      <c r="H198" s="17"/>
    </row>
    <row r="199" spans="6:8" x14ac:dyDescent="0.2">
      <c r="F199" s="17"/>
      <c r="G199" s="17"/>
      <c r="H199" s="17"/>
    </row>
    <row r="200" spans="6:8" x14ac:dyDescent="0.2">
      <c r="F200" s="17"/>
      <c r="G200" s="17"/>
      <c r="H200" s="17"/>
    </row>
    <row r="201" spans="6:8" x14ac:dyDescent="0.2">
      <c r="F201" s="17"/>
      <c r="G201" s="17"/>
      <c r="H201" s="17"/>
    </row>
    <row r="202" spans="6:8" x14ac:dyDescent="0.2">
      <c r="F202" s="17"/>
      <c r="G202" s="17"/>
      <c r="H202" s="17"/>
    </row>
    <row r="203" spans="6:8" x14ac:dyDescent="0.2">
      <c r="F203" s="17"/>
      <c r="G203" s="17"/>
      <c r="H203" s="17"/>
    </row>
    <row r="204" spans="6:8" x14ac:dyDescent="0.2">
      <c r="F204" s="17"/>
      <c r="G204" s="17"/>
      <c r="H204" s="17"/>
    </row>
    <row r="205" spans="6:8" x14ac:dyDescent="0.2">
      <c r="F205" s="17"/>
      <c r="G205" s="17"/>
      <c r="H205" s="17"/>
    </row>
    <row r="206" spans="6:8" x14ac:dyDescent="0.2">
      <c r="F206" s="17"/>
      <c r="G206" s="17"/>
      <c r="H206" s="17"/>
    </row>
    <row r="207" spans="6:8" x14ac:dyDescent="0.2">
      <c r="F207" s="17"/>
      <c r="G207" s="17"/>
      <c r="H207" s="17"/>
    </row>
    <row r="208" spans="6:8" x14ac:dyDescent="0.2">
      <c r="F208" s="17"/>
      <c r="G208" s="17"/>
      <c r="H208" s="17"/>
    </row>
    <row r="209" spans="6:8" x14ac:dyDescent="0.2">
      <c r="F209" s="17"/>
      <c r="G209" s="17"/>
      <c r="H209" s="17"/>
    </row>
    <row r="210" spans="6:8" x14ac:dyDescent="0.2">
      <c r="F210" s="17"/>
      <c r="G210" s="17"/>
      <c r="H210" s="17"/>
    </row>
    <row r="211" spans="6:8" x14ac:dyDescent="0.2">
      <c r="F211" s="17"/>
      <c r="G211" s="17"/>
      <c r="H211" s="17"/>
    </row>
    <row r="212" spans="6:8" x14ac:dyDescent="0.2">
      <c r="F212" s="17"/>
      <c r="G212" s="17"/>
      <c r="H212" s="17"/>
    </row>
    <row r="213" spans="6:8" x14ac:dyDescent="0.2">
      <c r="F213" s="17"/>
      <c r="G213" s="17"/>
      <c r="H213" s="17"/>
    </row>
    <row r="214" spans="6:8" x14ac:dyDescent="0.2">
      <c r="F214" s="17"/>
      <c r="G214" s="17"/>
      <c r="H214" s="17"/>
    </row>
    <row r="215" spans="6:8" x14ac:dyDescent="0.2">
      <c r="F215" s="17"/>
      <c r="G215" s="17"/>
      <c r="H215" s="17"/>
    </row>
    <row r="216" spans="6:8" x14ac:dyDescent="0.2">
      <c r="F216" s="17"/>
      <c r="G216" s="17"/>
      <c r="H216" s="17"/>
    </row>
    <row r="217" spans="6:8" x14ac:dyDescent="0.2">
      <c r="F217" s="17"/>
      <c r="G217" s="17"/>
      <c r="H217" s="17"/>
    </row>
    <row r="218" spans="6:8" x14ac:dyDescent="0.2">
      <c r="F218" s="17"/>
      <c r="G218" s="17"/>
      <c r="H218" s="17"/>
    </row>
    <row r="219" spans="6:8" x14ac:dyDescent="0.2">
      <c r="F219" s="17"/>
      <c r="G219" s="17"/>
      <c r="H219" s="17"/>
    </row>
    <row r="220" spans="6:8" x14ac:dyDescent="0.2">
      <c r="F220" s="17"/>
      <c r="G220" s="17"/>
      <c r="H220" s="17"/>
    </row>
    <row r="221" spans="6:8" x14ac:dyDescent="0.2">
      <c r="F221" s="17"/>
      <c r="G221" s="17"/>
      <c r="H221" s="17"/>
    </row>
    <row r="222" spans="6:8" x14ac:dyDescent="0.2">
      <c r="F222" s="17"/>
      <c r="G222" s="17"/>
      <c r="H222" s="17"/>
    </row>
    <row r="223" spans="6:8" x14ac:dyDescent="0.2">
      <c r="F223" s="17"/>
      <c r="G223" s="17"/>
      <c r="H223" s="17"/>
    </row>
    <row r="224" spans="6:8" x14ac:dyDescent="0.2">
      <c r="F224" s="17"/>
      <c r="G224" s="17"/>
      <c r="H224" s="17"/>
    </row>
    <row r="225" spans="6:8" x14ac:dyDescent="0.2">
      <c r="F225" s="17"/>
      <c r="G225" s="17"/>
      <c r="H225" s="17"/>
    </row>
    <row r="226" spans="6:8" x14ac:dyDescent="0.2">
      <c r="F226" s="17"/>
      <c r="G226" s="17"/>
      <c r="H226" s="17"/>
    </row>
    <row r="227" spans="6:8" x14ac:dyDescent="0.2">
      <c r="F227" s="17"/>
      <c r="G227" s="17"/>
      <c r="H227" s="17"/>
    </row>
    <row r="228" spans="6:8" x14ac:dyDescent="0.2">
      <c r="F228" s="17"/>
      <c r="G228" s="17"/>
      <c r="H228" s="17"/>
    </row>
    <row r="229" spans="6:8" x14ac:dyDescent="0.2">
      <c r="F229" s="17"/>
      <c r="G229" s="17"/>
      <c r="H229" s="17"/>
    </row>
    <row r="230" spans="6:8" x14ac:dyDescent="0.2">
      <c r="F230" s="17"/>
      <c r="G230" s="17"/>
      <c r="H230" s="17"/>
    </row>
    <row r="231" spans="6:8" x14ac:dyDescent="0.2">
      <c r="F231" s="17"/>
      <c r="G231" s="17"/>
      <c r="H231" s="17"/>
    </row>
    <row r="232" spans="6:8" x14ac:dyDescent="0.2">
      <c r="F232" s="17"/>
      <c r="G232" s="17"/>
      <c r="H232" s="17"/>
    </row>
    <row r="233" spans="6:8" x14ac:dyDescent="0.2">
      <c r="F233" s="17"/>
      <c r="G233" s="17"/>
      <c r="H233" s="17"/>
    </row>
    <row r="234" spans="6:8" x14ac:dyDescent="0.2">
      <c r="F234" s="17"/>
      <c r="G234" s="17"/>
      <c r="H234" s="17"/>
    </row>
    <row r="235" spans="6:8" x14ac:dyDescent="0.2">
      <c r="F235" s="17"/>
      <c r="G235" s="17"/>
      <c r="H235" s="17"/>
    </row>
    <row r="236" spans="6:8" x14ac:dyDescent="0.2">
      <c r="F236" s="17"/>
      <c r="G236" s="17"/>
      <c r="H236" s="17"/>
    </row>
    <row r="237" spans="6:8" x14ac:dyDescent="0.2">
      <c r="F237" s="17"/>
      <c r="G237" s="17"/>
      <c r="H237" s="17"/>
    </row>
    <row r="238" spans="6:8" x14ac:dyDescent="0.2">
      <c r="F238" s="17"/>
      <c r="G238" s="17"/>
      <c r="H238" s="17"/>
    </row>
    <row r="239" spans="6:8" x14ac:dyDescent="0.2">
      <c r="F239" s="17"/>
      <c r="G239" s="17"/>
      <c r="H239" s="17"/>
    </row>
    <row r="240" spans="6:8" x14ac:dyDescent="0.2">
      <c r="F240" s="17"/>
      <c r="G240" s="17"/>
      <c r="H240" s="17"/>
    </row>
    <row r="241" spans="6:8" x14ac:dyDescent="0.2">
      <c r="F241" s="17"/>
      <c r="G241" s="17"/>
      <c r="H241" s="17"/>
    </row>
    <row r="242" spans="6:8" x14ac:dyDescent="0.2">
      <c r="F242" s="17"/>
      <c r="G242" s="17"/>
      <c r="H242" s="17"/>
    </row>
    <row r="243" spans="6:8" x14ac:dyDescent="0.2">
      <c r="F243" s="17"/>
      <c r="G243" s="17"/>
      <c r="H243" s="17"/>
    </row>
    <row r="244" spans="6:8" x14ac:dyDescent="0.2">
      <c r="F244" s="17"/>
      <c r="G244" s="17"/>
      <c r="H244" s="17"/>
    </row>
    <row r="245" spans="6:8" x14ac:dyDescent="0.2">
      <c r="F245" s="17"/>
      <c r="G245" s="17"/>
      <c r="H245" s="17"/>
    </row>
    <row r="246" spans="6:8" x14ac:dyDescent="0.2">
      <c r="F246" s="17"/>
      <c r="G246" s="17"/>
      <c r="H246" s="17"/>
    </row>
    <row r="247" spans="6:8" x14ac:dyDescent="0.2">
      <c r="F247" s="17"/>
      <c r="G247" s="17"/>
      <c r="H247" s="17"/>
    </row>
    <row r="248" spans="6:8" x14ac:dyDescent="0.2">
      <c r="F248" s="17"/>
      <c r="G248" s="17"/>
      <c r="H248" s="17"/>
    </row>
    <row r="249" spans="6:8" x14ac:dyDescent="0.2">
      <c r="F249" s="17"/>
      <c r="G249" s="17"/>
      <c r="H249" s="17"/>
    </row>
    <row r="250" spans="6:8" x14ac:dyDescent="0.2">
      <c r="F250" s="17"/>
      <c r="G250" s="17"/>
      <c r="H250" s="17"/>
    </row>
    <row r="251" spans="6:8" x14ac:dyDescent="0.2">
      <c r="F251" s="17"/>
      <c r="G251" s="17"/>
      <c r="H251" s="17"/>
    </row>
  </sheetData>
  <mergeCells count="17">
    <mergeCell ref="E146:H146"/>
    <mergeCell ref="E147:H147"/>
    <mergeCell ref="E137:H137"/>
    <mergeCell ref="E138:H138"/>
    <mergeCell ref="E139:H139"/>
    <mergeCell ref="E144:H144"/>
    <mergeCell ref="E145:H145"/>
    <mergeCell ref="E124:H124"/>
    <mergeCell ref="E125:H125"/>
    <mergeCell ref="E130:H130"/>
    <mergeCell ref="E131:H131"/>
    <mergeCell ref="E136:H136"/>
    <mergeCell ref="E123:H123"/>
    <mergeCell ref="E122:H122"/>
    <mergeCell ref="E121:H121"/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40</vt:i4>
      </vt:variant>
    </vt:vector>
  </HeadingPairs>
  <TitlesOfParts>
    <vt:vector size="80" baseType="lpstr">
      <vt:lpstr>Summary</vt:lpstr>
      <vt:lpstr>BUF</vt:lpstr>
      <vt:lpstr>NMA</vt:lpstr>
      <vt:lpstr>DC10</vt:lpstr>
      <vt:lpstr>DC12</vt:lpstr>
      <vt:lpstr>DC13</vt:lpstr>
      <vt:lpstr>DC14</vt:lpstr>
      <vt:lpstr>DC15</vt:lpstr>
      <vt:lpstr>DC44</vt:lpstr>
      <vt:lpstr>EC101</vt:lpstr>
      <vt:lpstr>EC102</vt:lpstr>
      <vt:lpstr>EC104</vt:lpstr>
      <vt:lpstr>EC105</vt:lpstr>
      <vt:lpstr>EC106</vt:lpstr>
      <vt:lpstr>EC108</vt:lpstr>
      <vt:lpstr>EC109</vt:lpstr>
      <vt:lpstr>EC121</vt:lpstr>
      <vt:lpstr>EC122</vt:lpstr>
      <vt:lpstr>EC123</vt:lpstr>
      <vt:lpstr>EC124</vt:lpstr>
      <vt:lpstr>EC126</vt:lpstr>
      <vt:lpstr>EC129</vt:lpstr>
      <vt:lpstr>EC131</vt:lpstr>
      <vt:lpstr>EC135</vt:lpstr>
      <vt:lpstr>EC136</vt:lpstr>
      <vt:lpstr>EC137</vt:lpstr>
      <vt:lpstr>EC138</vt:lpstr>
      <vt:lpstr>EC139</vt:lpstr>
      <vt:lpstr>EC141</vt:lpstr>
      <vt:lpstr>EC142</vt:lpstr>
      <vt:lpstr>EC145</vt:lpstr>
      <vt:lpstr>EC153</vt:lpstr>
      <vt:lpstr>EC154</vt:lpstr>
      <vt:lpstr>EC155</vt:lpstr>
      <vt:lpstr>EC156</vt:lpstr>
      <vt:lpstr>EC157</vt:lpstr>
      <vt:lpstr>EC441</vt:lpstr>
      <vt:lpstr>EC442</vt:lpstr>
      <vt:lpstr>EC443</vt:lpstr>
      <vt:lpstr>EC444</vt:lpstr>
      <vt:lpstr>BUF!Print_Area</vt:lpstr>
      <vt:lpstr>'DC10'!Print_Area</vt:lpstr>
      <vt:lpstr>'DC12'!Print_Area</vt:lpstr>
      <vt:lpstr>'DC13'!Print_Area</vt:lpstr>
      <vt:lpstr>'DC14'!Print_Area</vt:lpstr>
      <vt:lpstr>'DC15'!Print_Area</vt:lpstr>
      <vt:lpstr>'DC44'!Print_Area</vt:lpstr>
      <vt:lpstr>'EC101'!Print_Area</vt:lpstr>
      <vt:lpstr>'EC102'!Print_Area</vt:lpstr>
      <vt:lpstr>'EC104'!Print_Area</vt:lpstr>
      <vt:lpstr>'EC105'!Print_Area</vt:lpstr>
      <vt:lpstr>'EC106'!Print_Area</vt:lpstr>
      <vt:lpstr>'EC108'!Print_Area</vt:lpstr>
      <vt:lpstr>'EC109'!Print_Area</vt:lpstr>
      <vt:lpstr>'EC121'!Print_Area</vt:lpstr>
      <vt:lpstr>'EC122'!Print_Area</vt:lpstr>
      <vt:lpstr>'EC123'!Print_Area</vt:lpstr>
      <vt:lpstr>'EC124'!Print_Area</vt:lpstr>
      <vt:lpstr>'EC126'!Print_Area</vt:lpstr>
      <vt:lpstr>'EC129'!Print_Area</vt:lpstr>
      <vt:lpstr>'EC131'!Print_Area</vt:lpstr>
      <vt:lpstr>'EC135'!Print_Area</vt:lpstr>
      <vt:lpstr>'EC136'!Print_Area</vt:lpstr>
      <vt:lpstr>'EC137'!Print_Area</vt:lpstr>
      <vt:lpstr>'EC138'!Print_Area</vt:lpstr>
      <vt:lpstr>'EC139'!Print_Area</vt:lpstr>
      <vt:lpstr>'EC141'!Print_Area</vt:lpstr>
      <vt:lpstr>'EC142'!Print_Area</vt:lpstr>
      <vt:lpstr>'EC145'!Print_Area</vt:lpstr>
      <vt:lpstr>'EC153'!Print_Area</vt:lpstr>
      <vt:lpstr>'EC154'!Print_Area</vt:lpstr>
      <vt:lpstr>'EC155'!Print_Area</vt:lpstr>
      <vt:lpstr>'EC156'!Print_Area</vt:lpstr>
      <vt:lpstr>'EC157'!Print_Area</vt:lpstr>
      <vt:lpstr>'EC441'!Print_Area</vt:lpstr>
      <vt:lpstr>'EC442'!Print_Area</vt:lpstr>
      <vt:lpstr>'EC443'!Print_Area</vt:lpstr>
      <vt:lpstr>'EC444'!Print_Area</vt:lpstr>
      <vt:lpstr>NMA!Print_Area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Marvin Ngobeni</cp:lastModifiedBy>
  <dcterms:created xsi:type="dcterms:W3CDTF">2025-05-28T14:15:23Z</dcterms:created>
  <dcterms:modified xsi:type="dcterms:W3CDTF">2025-06-02T07:45:24Z</dcterms:modified>
</cp:coreProperties>
</file>